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595" yWindow="180" windowWidth="11145" windowHeight="10920"/>
  </bookViews>
  <sheets>
    <sheet name="List1" sheetId="1" r:id="rId1"/>
  </sheets>
  <definedNames>
    <definedName name="_xlnm.Print_Area" localSheetId="0">List1!$B$1:$U$57</definedName>
  </definedNames>
  <calcPr calcId="125725"/>
</workbook>
</file>

<file path=xl/calcChain.xml><?xml version="1.0" encoding="utf-8"?>
<calcChain xmlns="http://schemas.openxmlformats.org/spreadsheetml/2006/main">
  <c r="L50" i="1"/>
  <c r="AB18"/>
  <c r="Z19"/>
  <c r="AD18"/>
  <c r="N87"/>
  <c r="AE22"/>
  <c r="G37"/>
  <c r="AE21"/>
  <c r="G36"/>
  <c r="AE19"/>
  <c r="G34"/>
  <c r="AE20"/>
  <c r="G35"/>
  <c r="N76"/>
  <c r="L74"/>
  <c r="L75"/>
  <c r="E34"/>
  <c r="AG19"/>
  <c r="Z20"/>
  <c r="Z21"/>
  <c r="Z22"/>
  <c r="AG21"/>
  <c r="I36"/>
  <c r="E36"/>
  <c r="AG22"/>
  <c r="I37"/>
  <c r="E37"/>
  <c r="I34"/>
  <c r="N34"/>
  <c r="N37"/>
  <c r="I39"/>
  <c r="AG20"/>
  <c r="I35"/>
  <c r="E35"/>
  <c r="AG23"/>
  <c r="AD46"/>
  <c r="AD48"/>
  <c r="AD49"/>
  <c r="J46"/>
  <c r="AD26"/>
  <c r="AD28"/>
  <c r="AD30"/>
  <c r="AD34"/>
  <c r="AD33"/>
  <c r="J47"/>
  <c r="J44"/>
  <c r="AD36"/>
  <c r="AD35"/>
  <c r="AD38"/>
  <c r="AD40"/>
  <c r="AD41"/>
  <c r="L49"/>
  <c r="M50"/>
  <c r="J48"/>
  <c r="J51"/>
</calcChain>
</file>

<file path=xl/sharedStrings.xml><?xml version="1.0" encoding="utf-8"?>
<sst xmlns="http://schemas.openxmlformats.org/spreadsheetml/2006/main" count="165" uniqueCount="121">
  <si>
    <t xml:space="preserve">O </t>
  </si>
  <si>
    <t xml:space="preserve">Kn </t>
  </si>
  <si>
    <t>obujam zgrade u m3</t>
  </si>
  <si>
    <t>kn/m3</t>
  </si>
  <si>
    <t>m3</t>
  </si>
  <si>
    <t>kuna</t>
  </si>
  <si>
    <t>koeficijent lokacije - područja (npr. od 1 do 3 ili 5)</t>
  </si>
  <si>
    <t>do</t>
  </si>
  <si>
    <t xml:space="preserve">preko </t>
  </si>
  <si>
    <t>koeficijent namjene odnosno načina korištenja</t>
  </si>
  <si>
    <t xml:space="preserve">popust </t>
  </si>
  <si>
    <t>bez popusta</t>
  </si>
  <si>
    <t>a)</t>
  </si>
  <si>
    <t>b)</t>
  </si>
  <si>
    <t>c)</t>
  </si>
  <si>
    <t>d)</t>
  </si>
  <si>
    <t>No =</t>
  </si>
  <si>
    <t>No</t>
  </si>
  <si>
    <t>obujam zgrade O =</t>
  </si>
  <si>
    <t>Vn = jed. vrijednost</t>
  </si>
  <si>
    <t>naknada No = O x Jv</t>
  </si>
  <si>
    <t>VN</t>
  </si>
  <si>
    <t>VN =</t>
  </si>
  <si>
    <t>Non</t>
  </si>
  <si>
    <t xml:space="preserve">unutar građevinskog područja te zgrade poljoprivredne namjene izvan građevinskog područja   </t>
  </si>
  <si>
    <t>Lk</t>
  </si>
  <si>
    <t>izvan granica građevinskog područja (izuzev zgrada poljoprivredne namjene)</t>
  </si>
  <si>
    <t xml:space="preserve">u području gospodarske i zaštitne šume te šume s posebnom namjenom i na vodnom dobru </t>
  </si>
  <si>
    <t xml:space="preserve">u zaštićenom obalnom području mora u pojasu do 100 m izvan građevinskog područja  </t>
  </si>
  <si>
    <t xml:space="preserve">za zgradu poljoprivredne namjene  </t>
  </si>
  <si>
    <t>za zgradu industrijske odnosno gospodarsko-proizvodne namjene</t>
  </si>
  <si>
    <t xml:space="preserve">za zgradu stambene i/ili druge namjene (poslovni prostor, garaža i dr.)   </t>
  </si>
  <si>
    <t xml:space="preserve">naknada po obujmu i namjeni </t>
  </si>
  <si>
    <t xml:space="preserve">visina naknade za ozakonjenje zgrade </t>
  </si>
  <si>
    <t>O1</t>
  </si>
  <si>
    <t>O2</t>
  </si>
  <si>
    <t>O3</t>
  </si>
  <si>
    <t>O4</t>
  </si>
  <si>
    <t>Jn1</t>
  </si>
  <si>
    <t>Jn2</t>
  </si>
  <si>
    <t>Jn3</t>
  </si>
  <si>
    <t>Jn4</t>
  </si>
  <si>
    <t>Jn</t>
  </si>
  <si>
    <t>jedinična vrijednost naknade</t>
  </si>
  <si>
    <t>VN = Non x Lk</t>
  </si>
  <si>
    <t>Non = No x Kn</t>
  </si>
  <si>
    <t>No = O1 x Jn1 + O2 x Jn2 + O3 x Jn3 + O4 x Jn4</t>
  </si>
  <si>
    <t>Lk1</t>
  </si>
  <si>
    <t>Lk2</t>
  </si>
  <si>
    <t>Lk3</t>
  </si>
  <si>
    <t>Lk4</t>
  </si>
  <si>
    <t>naknada po obujmu</t>
  </si>
  <si>
    <t>Non =</t>
  </si>
  <si>
    <t>prvi obrok</t>
  </si>
  <si>
    <t>mjeseci otplate</t>
  </si>
  <si>
    <t>ostatak</t>
  </si>
  <si>
    <t>koeficijent</t>
  </si>
  <si>
    <t xml:space="preserve">Popust </t>
  </si>
  <si>
    <t xml:space="preserve">ovisno o načinu plaćanja </t>
  </si>
  <si>
    <t xml:space="preserve">obročno </t>
  </si>
  <si>
    <t xml:space="preserve">za dio zgrade obujma </t>
  </si>
  <si>
    <t xml:space="preserve">za dio zgrade obujma   </t>
  </si>
  <si>
    <t>od</t>
  </si>
  <si>
    <t xml:space="preserve">za dio zgrade obujma  </t>
  </si>
  <si>
    <t xml:space="preserve">Vrsta zgrade: </t>
  </si>
  <si>
    <t>Obujam zgrade</t>
  </si>
  <si>
    <t>O =</t>
  </si>
  <si>
    <t>Namjena zgrade</t>
  </si>
  <si>
    <t>za zgradu poljoprivredne namjene, ribarstvo i akvakultura</t>
  </si>
  <si>
    <t xml:space="preserve">za zgradu industrijske odnosno gospodarsko-proizvodne namjene </t>
  </si>
  <si>
    <t>za zgradu stambene ili druge namjene (poslovni prostor, garaža i dr.)</t>
  </si>
  <si>
    <t>Lokacija zgrade</t>
  </si>
  <si>
    <t xml:space="preserve">Izračun No - naknade po obujmu </t>
  </si>
  <si>
    <t>Visina naknade</t>
  </si>
  <si>
    <t>broj mjesečnih obroka</t>
  </si>
  <si>
    <t>Način plaćanja</t>
  </si>
  <si>
    <t xml:space="preserve"> - obujam utvrđen prema Pravilniku o načinu utvrđivanja obujma građevine za obračun komunalnog doprinosa (NN br. 136/06, 135/10, 14/11 i 55/02)</t>
  </si>
  <si>
    <t>No x Kn  =</t>
  </si>
  <si>
    <t>NAKNADA ZA OZAKONJENJE ZGRADE - IZRAČUN VISINE NAKNADE</t>
  </si>
  <si>
    <t>jednokratno - u roku 30 dana od izvršnosti</t>
  </si>
  <si>
    <t>Non x Lk  =</t>
  </si>
  <si>
    <t xml:space="preserve"> - upisuje se brojka i to: </t>
  </si>
  <si>
    <t>Podnositelj zahtjeva</t>
  </si>
  <si>
    <t>Ime i Prezime</t>
  </si>
  <si>
    <t>Adresa</t>
  </si>
  <si>
    <t>OIB</t>
  </si>
  <si>
    <t>Katastarska čestica</t>
  </si>
  <si>
    <t>Katastraska općina</t>
  </si>
  <si>
    <t>Predmet: Naknada za zadržavanje nezakonito izgrađene zgrade u prostoru</t>
  </si>
  <si>
    <t xml:space="preserve"> Kn =</t>
  </si>
  <si>
    <t xml:space="preserve"> - koeficijent namjene: </t>
  </si>
  <si>
    <t xml:space="preserve"> Lk =</t>
  </si>
  <si>
    <t xml:space="preserve">unutar građevinskog područja, te zgrade poljoprivredne namjene izvan građevinskog područja   </t>
  </si>
  <si>
    <t>( min 500 kn)</t>
  </si>
  <si>
    <r>
      <t>Sum (O</t>
    </r>
    <r>
      <rPr>
        <vertAlign val="subscript"/>
        <sz val="8"/>
        <color indexed="8"/>
        <rFont val="Calibri"/>
        <family val="2"/>
        <charset val="238"/>
      </rPr>
      <t xml:space="preserve">1-4 </t>
    </r>
    <r>
      <rPr>
        <sz val="8"/>
        <color indexed="8"/>
        <rFont val="Calibri"/>
        <family val="2"/>
        <charset val="238"/>
      </rPr>
      <t>x No</t>
    </r>
    <r>
      <rPr>
        <vertAlign val="subscript"/>
        <sz val="8"/>
        <color indexed="8"/>
        <rFont val="Calibri"/>
        <family val="2"/>
        <charset val="238"/>
      </rPr>
      <t>1-4</t>
    </r>
    <r>
      <rPr>
        <sz val="8"/>
        <color indexed="8"/>
        <rFont val="Calibri"/>
        <family val="2"/>
        <charset val="238"/>
      </rPr>
      <t xml:space="preserve">) x Kn = </t>
    </r>
  </si>
  <si>
    <t>(min 500 kn)</t>
  </si>
  <si>
    <t>Marko Marković</t>
  </si>
  <si>
    <t>123/4</t>
  </si>
  <si>
    <t>s popustom 25 %</t>
  </si>
  <si>
    <t>Jednokratno</t>
  </si>
  <si>
    <t>Obročno</t>
  </si>
  <si>
    <t xml:space="preserve"> ( 5% od visine naknade, te min 1.000 kn )</t>
  </si>
  <si>
    <t xml:space="preserve">maksimalni broj mjeseci </t>
  </si>
  <si>
    <t xml:space="preserve"> ( minimalni mjesečni obrok je najmanje 300 kn )</t>
  </si>
  <si>
    <t>mjesečni obrok</t>
  </si>
  <si>
    <r>
      <t>O</t>
    </r>
    <r>
      <rPr>
        <vertAlign val="subscript"/>
        <sz val="8"/>
        <color indexed="8"/>
        <rFont val="Calibri"/>
        <family val="2"/>
        <charset val="238"/>
      </rPr>
      <t>1-4</t>
    </r>
  </si>
  <si>
    <r>
      <t>Jn</t>
    </r>
    <r>
      <rPr>
        <vertAlign val="subscript"/>
        <sz val="8"/>
        <color indexed="8"/>
        <rFont val="Calibri"/>
        <family val="2"/>
        <charset val="238"/>
      </rPr>
      <t>1-4</t>
    </r>
  </si>
  <si>
    <r>
      <t>No</t>
    </r>
    <r>
      <rPr>
        <vertAlign val="subscript"/>
        <sz val="8"/>
        <color indexed="8"/>
        <rFont val="Calibri"/>
        <family val="2"/>
        <charset val="238"/>
      </rPr>
      <t>1-4</t>
    </r>
  </si>
  <si>
    <r>
      <t>1. za pomoćnu zgradu do 50 m</t>
    </r>
    <r>
      <rPr>
        <vertAlign val="superscript"/>
        <sz val="8"/>
        <color indexed="8"/>
        <rFont val="Calibri"/>
        <family val="2"/>
        <charset val="238"/>
      </rPr>
      <t>2</t>
    </r>
    <r>
      <rPr>
        <sz val="8"/>
        <color indexed="8"/>
        <rFont val="Calibri"/>
        <family val="2"/>
        <charset val="238"/>
      </rPr>
      <t xml:space="preserve"> GBP u funkciji glavne zgrade koja je legalna</t>
    </r>
  </si>
  <si>
    <t>2. za sve ostale zgrade</t>
  </si>
  <si>
    <r>
      <t>m</t>
    </r>
    <r>
      <rPr>
        <vertAlign val="superscript"/>
        <sz val="9"/>
        <color indexed="8"/>
        <rFont val="Calibri"/>
        <family val="2"/>
        <charset val="238"/>
      </rPr>
      <t>3</t>
    </r>
  </si>
  <si>
    <t>Izračun naknade po obujmu i namjeni</t>
  </si>
  <si>
    <t>Izrađivać</t>
  </si>
  <si>
    <t>Zgrada</t>
  </si>
  <si>
    <t>Zgrada stambene namjene</t>
  </si>
  <si>
    <t xml:space="preserve"> - koeficijent lokacije: </t>
  </si>
  <si>
    <t>Napomena:</t>
  </si>
  <si>
    <t>Izračun se radi za svaku zgradu na čestici posebno, dok se rješenje donosi za sve zgrade koje su predmet postupka legalizacije</t>
  </si>
  <si>
    <t>Ovaj izračun je informativnog karaktera, do stupanja na snagu Uredbe.</t>
  </si>
  <si>
    <t>21312 Podstrana</t>
  </si>
  <si>
    <t>k.o. Donja Podstrana</t>
  </si>
</sst>
</file>

<file path=xl/styles.xml><?xml version="1.0" encoding="utf-8"?>
<styleSheet xmlns="http://schemas.openxmlformats.org/spreadsheetml/2006/main">
  <numFmts count="4">
    <numFmt numFmtId="8" formatCode="#,##0.00\ &quot;kn&quot;;[Red]\-#,##0.00\ &quot;kn&quot;"/>
    <numFmt numFmtId="164" formatCode="#,##0.0"/>
    <numFmt numFmtId="165" formatCode="#,##0.00\ &quot;kn&quot;"/>
    <numFmt numFmtId="166" formatCode="#,##0.00_ ;[Red]\-#,##0.00\ "/>
  </numFmts>
  <fonts count="30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vertAlign val="subscript"/>
      <sz val="8"/>
      <color indexed="8"/>
      <name val="Calibri"/>
      <family val="2"/>
      <charset val="238"/>
    </font>
    <font>
      <sz val="10"/>
      <color indexed="10"/>
      <name val="Calibri"/>
      <family val="2"/>
      <charset val="238"/>
    </font>
    <font>
      <b/>
      <u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b/>
      <u/>
      <sz val="8"/>
      <color indexed="8"/>
      <name val="Calibri"/>
      <family val="2"/>
      <charset val="238"/>
    </font>
    <font>
      <u/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indexed="10"/>
      <name val="Calibri"/>
      <family val="2"/>
      <charset val="238"/>
    </font>
    <font>
      <strike/>
      <sz val="8"/>
      <color indexed="10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vertAlign val="superscript"/>
      <sz val="9"/>
      <color indexed="8"/>
      <name val="Calibri"/>
      <family val="2"/>
      <charset val="238"/>
    </font>
    <font>
      <b/>
      <sz val="10"/>
      <name val="Calibri"/>
      <family val="2"/>
      <charset val="238"/>
    </font>
    <font>
      <u/>
      <sz val="10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8"/>
      <color theme="1"/>
      <name val="Calibri"/>
      <family val="2"/>
      <charset val="238"/>
      <scheme val="minor"/>
    </font>
    <font>
      <strike/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2" borderId="0" xfId="0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4" fontId="19" fillId="2" borderId="0" xfId="0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4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 applyProtection="1">
      <alignment vertical="center"/>
    </xf>
    <xf numFmtId="4" fontId="22" fillId="2" borderId="0" xfId="0" applyNumberFormat="1" applyFont="1" applyFill="1" applyAlignment="1" applyProtection="1">
      <alignment vertical="center"/>
    </xf>
    <xf numFmtId="0" fontId="22" fillId="2" borderId="0" xfId="0" applyFont="1" applyFill="1" applyAlignment="1" applyProtection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 applyProtection="1">
      <alignment vertical="center"/>
    </xf>
    <xf numFmtId="4" fontId="22" fillId="2" borderId="0" xfId="0" applyNumberFormat="1" applyFont="1" applyFill="1" applyAlignment="1">
      <alignment vertical="center"/>
    </xf>
    <xf numFmtId="0" fontId="22" fillId="2" borderId="0" xfId="0" applyFont="1" applyFill="1" applyBorder="1" applyAlignment="1" applyProtection="1">
      <alignment vertical="center"/>
      <protection hidden="1"/>
    </xf>
    <xf numFmtId="0" fontId="22" fillId="2" borderId="0" xfId="0" applyFont="1" applyFill="1" applyBorder="1" applyAlignment="1" applyProtection="1">
      <alignment horizontal="right" vertical="center"/>
      <protection hidden="1"/>
    </xf>
    <xf numFmtId="4" fontId="22" fillId="2" borderId="0" xfId="0" applyNumberFormat="1" applyFont="1" applyFill="1" applyAlignment="1" applyProtection="1">
      <alignment vertical="center"/>
      <protection hidden="1"/>
    </xf>
    <xf numFmtId="0" fontId="22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right" vertical="center"/>
    </xf>
    <xf numFmtId="4" fontId="19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vertical="center"/>
    </xf>
    <xf numFmtId="0" fontId="19" fillId="2" borderId="0" xfId="0" applyFont="1" applyFill="1" applyAlignment="1" applyProtection="1">
      <alignment vertical="center"/>
    </xf>
    <xf numFmtId="4" fontId="20" fillId="2" borderId="0" xfId="0" applyNumberFormat="1" applyFont="1" applyFill="1" applyAlignment="1" applyProtection="1">
      <alignment vertical="center"/>
    </xf>
    <xf numFmtId="4" fontId="19" fillId="2" borderId="0" xfId="0" applyNumberFormat="1" applyFont="1" applyFill="1" applyAlignment="1" applyProtection="1">
      <alignment vertical="center"/>
    </xf>
    <xf numFmtId="0" fontId="19" fillId="2" borderId="0" xfId="0" applyFont="1" applyFill="1" applyAlignment="1" applyProtection="1">
      <alignment horizontal="right" vertical="center"/>
    </xf>
    <xf numFmtId="0" fontId="20" fillId="2" borderId="0" xfId="0" applyFont="1" applyFill="1" applyBorder="1" applyAlignment="1">
      <alignment horizontal="right" vertical="center" indent="1"/>
    </xf>
    <xf numFmtId="4" fontId="19" fillId="2" borderId="0" xfId="0" applyNumberFormat="1" applyFont="1" applyFill="1" applyBorder="1" applyAlignment="1" applyProtection="1">
      <alignment vertical="center"/>
    </xf>
    <xf numFmtId="0" fontId="19" fillId="2" borderId="0" xfId="0" applyFont="1" applyFill="1" applyBorder="1" applyAlignment="1">
      <alignment vertical="center" wrapText="1"/>
    </xf>
    <xf numFmtId="4" fontId="10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4" fontId="19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 applyProtection="1">
      <alignment horizontal="right" vertical="center"/>
    </xf>
    <xf numFmtId="4" fontId="11" fillId="2" borderId="0" xfId="0" applyNumberFormat="1" applyFont="1" applyFill="1" applyBorder="1" applyAlignment="1">
      <alignment vertical="center"/>
    </xf>
    <xf numFmtId="0" fontId="20" fillId="2" borderId="0" xfId="0" applyFont="1" applyFill="1" applyBorder="1" applyAlignment="1" applyProtection="1">
      <alignment vertical="center"/>
    </xf>
    <xf numFmtId="3" fontId="19" fillId="2" borderId="0" xfId="0" applyNumberFormat="1" applyFont="1" applyFill="1" applyAlignment="1" applyProtection="1">
      <alignment horizontal="right" vertical="center"/>
    </xf>
    <xf numFmtId="4" fontId="19" fillId="2" borderId="0" xfId="0" applyNumberFormat="1" applyFont="1" applyFill="1" applyAlignment="1" applyProtection="1">
      <alignment horizontal="right" vertical="center"/>
    </xf>
    <xf numFmtId="1" fontId="19" fillId="2" borderId="0" xfId="0" applyNumberFormat="1" applyFont="1" applyFill="1" applyAlignment="1" applyProtection="1">
      <alignment vertical="center"/>
    </xf>
    <xf numFmtId="0" fontId="20" fillId="2" borderId="0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right" vertical="center"/>
    </xf>
    <xf numFmtId="4" fontId="19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8" fontId="20" fillId="2" borderId="1" xfId="0" applyNumberFormat="1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3" fontId="19" fillId="2" borderId="0" xfId="0" applyNumberFormat="1" applyFont="1" applyFill="1" applyAlignment="1">
      <alignment vertical="center"/>
    </xf>
    <xf numFmtId="1" fontId="19" fillId="2" borderId="0" xfId="0" applyNumberFormat="1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4" fontId="1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9" fillId="2" borderId="2" xfId="0" applyFont="1" applyFill="1" applyBorder="1" applyAlignment="1">
      <alignment vertical="center"/>
    </xf>
    <xf numFmtId="10" fontId="19" fillId="2" borderId="0" xfId="0" applyNumberFormat="1" applyFont="1" applyFill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4" fontId="13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4" fontId="13" fillId="2" borderId="0" xfId="0" applyNumberFormat="1" applyFont="1" applyFill="1" applyBorder="1" applyAlignment="1">
      <alignment horizontal="right" vertical="center"/>
    </xf>
    <xf numFmtId="3" fontId="13" fillId="2" borderId="0" xfId="0" applyNumberFormat="1" applyFont="1" applyFill="1" applyBorder="1" applyAlignment="1">
      <alignment vertical="center"/>
    </xf>
    <xf numFmtId="4" fontId="24" fillId="2" borderId="0" xfId="0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4" fontId="24" fillId="2" borderId="0" xfId="0" applyNumberFormat="1" applyFont="1" applyFill="1" applyBorder="1" applyAlignment="1">
      <alignment horizontal="right" vertical="center"/>
    </xf>
    <xf numFmtId="3" fontId="24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right" vertical="center"/>
    </xf>
    <xf numFmtId="0" fontId="25" fillId="2" borderId="0" xfId="0" applyFont="1" applyFill="1" applyAlignment="1">
      <alignment vertical="center"/>
    </xf>
    <xf numFmtId="4" fontId="25" fillId="2" borderId="0" xfId="0" applyNumberFormat="1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right" vertical="center" indent="1"/>
    </xf>
    <xf numFmtId="0" fontId="25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vertical="center"/>
    </xf>
    <xf numFmtId="4" fontId="19" fillId="2" borderId="0" xfId="0" applyNumberFormat="1" applyFont="1" applyFill="1" applyBorder="1" applyAlignment="1">
      <alignment horizontal="center" vertical="top"/>
    </xf>
    <xf numFmtId="0" fontId="19" fillId="2" borderId="0" xfId="0" applyFont="1" applyFill="1" applyBorder="1" applyAlignment="1">
      <alignment vertical="top"/>
    </xf>
    <xf numFmtId="0" fontId="19" fillId="2" borderId="0" xfId="0" applyFont="1" applyFill="1" applyAlignment="1">
      <alignment vertical="top"/>
    </xf>
    <xf numFmtId="0" fontId="26" fillId="3" borderId="3" xfId="0" applyFont="1" applyFill="1" applyBorder="1" applyAlignment="1" applyProtection="1">
      <alignment horizontal="center" vertical="center"/>
      <protection locked="0"/>
    </xf>
    <xf numFmtId="8" fontId="21" fillId="2" borderId="0" xfId="0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right" vertical="center"/>
    </xf>
    <xf numFmtId="0" fontId="21" fillId="2" borderId="0" xfId="0" quotePrefix="1" applyFont="1" applyFill="1" applyBorder="1" applyAlignment="1">
      <alignment horizontal="left" vertical="center"/>
    </xf>
    <xf numFmtId="4" fontId="21" fillId="2" borderId="0" xfId="0" applyNumberFormat="1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8" fontId="22" fillId="2" borderId="0" xfId="0" applyNumberFormat="1" applyFont="1" applyFill="1" applyBorder="1" applyAlignment="1">
      <alignment horizontal="right" vertical="center"/>
    </xf>
    <xf numFmtId="3" fontId="22" fillId="2" borderId="0" xfId="0" applyNumberFormat="1" applyFont="1" applyFill="1" applyAlignment="1">
      <alignment vertical="center"/>
    </xf>
    <xf numFmtId="0" fontId="22" fillId="2" borderId="0" xfId="0" applyFont="1" applyFill="1" applyAlignment="1" applyProtection="1">
      <alignment horizontal="center" vertical="center"/>
    </xf>
    <xf numFmtId="1" fontId="21" fillId="3" borderId="3" xfId="0" applyNumberFormat="1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Alignment="1">
      <alignment vertical="center"/>
    </xf>
    <xf numFmtId="0" fontId="22" fillId="2" borderId="0" xfId="0" applyFont="1" applyFill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4" fontId="18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vertical="center"/>
    </xf>
    <xf numFmtId="4" fontId="22" fillId="2" borderId="0" xfId="0" applyNumberFormat="1" applyFont="1" applyFill="1" applyBorder="1" applyAlignment="1">
      <alignment horizontal="center" vertical="center"/>
    </xf>
    <xf numFmtId="4" fontId="26" fillId="3" borderId="3" xfId="0" applyNumberFormat="1" applyFont="1" applyFill="1" applyBorder="1" applyAlignment="1" applyProtection="1">
      <alignment horizontal="center" vertical="center"/>
      <protection locked="0"/>
    </xf>
    <xf numFmtId="166" fontId="26" fillId="3" borderId="3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4" fontId="19" fillId="2" borderId="0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left" vertical="top"/>
    </xf>
    <xf numFmtId="0" fontId="28" fillId="2" borderId="0" xfId="0" applyFont="1" applyFill="1" applyBorder="1" applyAlignment="1">
      <alignment vertical="center"/>
    </xf>
    <xf numFmtId="4" fontId="22" fillId="2" borderId="0" xfId="0" applyNumberFormat="1" applyFont="1" applyFill="1" applyBorder="1" applyAlignment="1">
      <alignment horizontal="center" vertical="center"/>
    </xf>
    <xf numFmtId="165" fontId="22" fillId="2" borderId="0" xfId="0" applyNumberFormat="1" applyFont="1" applyFill="1" applyBorder="1" applyAlignment="1">
      <alignment horizontal="right" vertical="center"/>
    </xf>
    <xf numFmtId="0" fontId="26" fillId="3" borderId="0" xfId="0" applyFont="1" applyFill="1" applyBorder="1" applyAlignment="1" applyProtection="1">
      <alignment horizontal="left" vertical="center"/>
      <protection locked="0"/>
    </xf>
    <xf numFmtId="8" fontId="21" fillId="2" borderId="0" xfId="0" applyNumberFormat="1" applyFont="1" applyFill="1" applyBorder="1" applyAlignment="1">
      <alignment horizontal="right" vertical="center" indent="1"/>
    </xf>
    <xf numFmtId="0" fontId="21" fillId="3" borderId="0" xfId="0" applyFont="1" applyFill="1" applyBorder="1" applyAlignment="1" applyProtection="1">
      <alignment horizontal="left" vertical="center"/>
      <protection locked="0"/>
    </xf>
    <xf numFmtId="8" fontId="29" fillId="2" borderId="4" xfId="0" applyNumberFormat="1" applyFont="1" applyFill="1" applyBorder="1" applyAlignment="1">
      <alignment horizontal="right" vertical="center" indent="1"/>
    </xf>
    <xf numFmtId="8" fontId="29" fillId="2" borderId="5" xfId="0" applyNumberFormat="1" applyFont="1" applyFill="1" applyBorder="1" applyAlignment="1">
      <alignment horizontal="right" vertical="center" indent="1"/>
    </xf>
    <xf numFmtId="8" fontId="29" fillId="2" borderId="6" xfId="0" applyNumberFormat="1" applyFont="1" applyFill="1" applyBorder="1" applyAlignment="1">
      <alignment horizontal="right" vertical="center" indent="1"/>
    </xf>
    <xf numFmtId="8" fontId="29" fillId="2" borderId="7" xfId="0" applyNumberFormat="1" applyFont="1" applyFill="1" applyBorder="1" applyAlignment="1">
      <alignment horizontal="right" vertical="center" indent="1"/>
    </xf>
    <xf numFmtId="8" fontId="19" fillId="2" borderId="8" xfId="0" applyNumberFormat="1" applyFont="1" applyFill="1" applyBorder="1" applyAlignment="1">
      <alignment horizontal="right" vertical="center" indent="1"/>
    </xf>
    <xf numFmtId="8" fontId="19" fillId="2" borderId="9" xfId="0" applyNumberFormat="1" applyFont="1" applyFill="1" applyBorder="1" applyAlignment="1">
      <alignment horizontal="right" vertical="center" indent="1"/>
    </xf>
    <xf numFmtId="8" fontId="19" fillId="2" borderId="10" xfId="0" applyNumberFormat="1" applyFont="1" applyFill="1" applyBorder="1" applyAlignment="1">
      <alignment horizontal="right" vertical="center" indent="1"/>
    </xf>
    <xf numFmtId="0" fontId="19" fillId="2" borderId="1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8" fontId="19" fillId="2" borderId="13" xfId="0" applyNumberFormat="1" applyFont="1" applyFill="1" applyBorder="1" applyAlignment="1">
      <alignment horizontal="right" vertical="center" indent="1"/>
    </xf>
    <xf numFmtId="8" fontId="19" fillId="2" borderId="2" xfId="0" applyNumberFormat="1" applyFont="1" applyFill="1" applyBorder="1" applyAlignment="1">
      <alignment horizontal="right" vertical="center" indent="1"/>
    </xf>
    <xf numFmtId="8" fontId="19" fillId="2" borderId="14" xfId="0" applyNumberFormat="1" applyFont="1" applyFill="1" applyBorder="1" applyAlignment="1">
      <alignment horizontal="right" vertical="center" indent="1"/>
    </xf>
    <xf numFmtId="8" fontId="19" fillId="2" borderId="15" xfId="0" applyNumberFormat="1" applyFont="1" applyFill="1" applyBorder="1" applyAlignment="1">
      <alignment horizontal="right" vertical="center" indent="1"/>
    </xf>
    <xf numFmtId="4" fontId="17" fillId="2" borderId="0" xfId="0" applyNumberFormat="1" applyFont="1" applyFill="1" applyBorder="1" applyAlignment="1">
      <alignment horizontal="left" vertical="center"/>
    </xf>
    <xf numFmtId="8" fontId="21" fillId="2" borderId="0" xfId="0" applyNumberFormat="1" applyFont="1" applyFill="1" applyBorder="1" applyAlignment="1">
      <alignment horizontal="right" vertical="center"/>
    </xf>
    <xf numFmtId="8" fontId="22" fillId="2" borderId="0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center" vertical="center"/>
    </xf>
    <xf numFmtId="8" fontId="19" fillId="2" borderId="0" xfId="0" applyNumberFormat="1" applyFont="1" applyFill="1" applyBorder="1" applyAlignment="1">
      <alignment horizontal="right" vertical="center" indent="1"/>
    </xf>
    <xf numFmtId="8" fontId="19" fillId="2" borderId="1" xfId="0" applyNumberFormat="1" applyFont="1" applyFill="1" applyBorder="1" applyAlignment="1">
      <alignment horizontal="right" vertical="center" indent="1"/>
    </xf>
    <xf numFmtId="0" fontId="19" fillId="2" borderId="16" xfId="0" applyFont="1" applyFill="1" applyBorder="1" applyAlignment="1">
      <alignment horizontal="center" vertical="center"/>
    </xf>
    <xf numFmtId="166" fontId="19" fillId="2" borderId="8" xfId="0" applyNumberFormat="1" applyFont="1" applyFill="1" applyBorder="1" applyAlignment="1">
      <alignment horizontal="right" vertical="center"/>
    </xf>
    <xf numFmtId="166" fontId="19" fillId="2" borderId="10" xfId="0" applyNumberFormat="1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66" fontId="26" fillId="3" borderId="11" xfId="0" applyNumberFormat="1" applyFont="1" applyFill="1" applyBorder="1" applyAlignment="1" applyProtection="1">
      <alignment horizontal="right" vertical="center" indent="1"/>
      <protection locked="0"/>
    </xf>
    <xf numFmtId="166" fontId="26" fillId="3" borderId="16" xfId="0" applyNumberFormat="1" applyFont="1" applyFill="1" applyBorder="1" applyAlignment="1" applyProtection="1">
      <alignment horizontal="right" vertical="center" indent="1"/>
      <protection locked="0"/>
    </xf>
    <xf numFmtId="166" fontId="26" fillId="3" borderId="12" xfId="0" applyNumberFormat="1" applyFont="1" applyFill="1" applyBorder="1" applyAlignment="1" applyProtection="1">
      <alignment horizontal="right" vertical="center" indent="1"/>
      <protection locked="0"/>
    </xf>
    <xf numFmtId="0" fontId="29" fillId="2" borderId="17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166" fontId="19" fillId="2" borderId="13" xfId="0" applyNumberFormat="1" applyFont="1" applyFill="1" applyBorder="1" applyAlignment="1">
      <alignment horizontal="right" vertical="center"/>
    </xf>
    <xf numFmtId="166" fontId="19" fillId="2" borderId="2" xfId="0" applyNumberFormat="1" applyFont="1" applyFill="1" applyBorder="1" applyAlignment="1">
      <alignment horizontal="right" vertical="center"/>
    </xf>
    <xf numFmtId="166" fontId="19" fillId="2" borderId="14" xfId="0" applyNumberFormat="1" applyFont="1" applyFill="1" applyBorder="1" applyAlignment="1">
      <alignment horizontal="right" vertical="center"/>
    </xf>
    <xf numFmtId="166" fontId="19" fillId="2" borderId="15" xfId="0" applyNumberFormat="1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N203"/>
  <sheetViews>
    <sheetView tabSelected="1" view="pageBreakPreview" zoomScaleNormal="77" zoomScaleSheetLayoutView="100" workbookViewId="0">
      <selection activeCell="G2" sqref="G2:T2"/>
    </sheetView>
  </sheetViews>
  <sheetFormatPr defaultRowHeight="15" customHeight="1"/>
  <cols>
    <col min="1" max="1" width="3.5703125" style="5" customWidth="1"/>
    <col min="2" max="2" width="0.85546875" style="5" customWidth="1"/>
    <col min="3" max="20" width="5" style="5" customWidth="1"/>
    <col min="21" max="21" width="0.85546875" style="5" customWidth="1"/>
    <col min="22" max="22" width="9.140625" style="5"/>
    <col min="23" max="23" width="255.42578125" style="5" customWidth="1"/>
    <col min="24" max="25" width="7.85546875" style="5" customWidth="1"/>
    <col min="26" max="26" width="12.7109375" style="5" customWidth="1"/>
    <col min="27" max="27" width="7.85546875" style="5" customWidth="1"/>
    <col min="28" max="28" width="11.85546875" style="5" customWidth="1"/>
    <col min="29" max="29" width="7.85546875" style="5" customWidth="1"/>
    <col min="30" max="30" width="15.28515625" style="5" customWidth="1"/>
    <col min="31" max="32" width="9.140625" style="5"/>
    <col min="33" max="33" width="16" style="5" customWidth="1"/>
    <col min="34" max="52" width="9.140625" style="5"/>
    <col min="53" max="53" width="9.140625" style="5" customWidth="1"/>
    <col min="54" max="16384" width="9.140625" style="5"/>
  </cols>
  <sheetData>
    <row r="1" spans="3:33" s="4" customFormat="1" ht="15" customHeight="1">
      <c r="C1" s="27" t="s">
        <v>82</v>
      </c>
    </row>
    <row r="2" spans="3:33" s="4" customFormat="1" ht="15" customHeight="1">
      <c r="D2" s="4" t="s">
        <v>83</v>
      </c>
      <c r="G2" s="124" t="s">
        <v>96</v>
      </c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3:33" s="4" customFormat="1" ht="6" customHeight="1"/>
    <row r="4" spans="3:33" s="4" customFormat="1" ht="15" customHeight="1">
      <c r="D4" s="4" t="s">
        <v>84</v>
      </c>
      <c r="G4" s="124" t="s">
        <v>119</v>
      </c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</row>
    <row r="5" spans="3:33" s="4" customFormat="1" ht="6" customHeight="1"/>
    <row r="6" spans="3:33" s="4" customFormat="1" ht="15" customHeight="1">
      <c r="D6" s="4" t="s">
        <v>85</v>
      </c>
      <c r="G6" s="124">
        <v>12345678901</v>
      </c>
      <c r="H6" s="124"/>
      <c r="I6" s="124"/>
      <c r="J6" s="124"/>
      <c r="K6" s="124"/>
      <c r="L6" s="124"/>
    </row>
    <row r="7" spans="3:33" s="4" customFormat="1" ht="6" customHeight="1"/>
    <row r="8" spans="3:33" s="4" customFormat="1" ht="15" customHeight="1">
      <c r="D8" s="4" t="s">
        <v>86</v>
      </c>
      <c r="G8" s="124" t="s">
        <v>97</v>
      </c>
      <c r="H8" s="124"/>
      <c r="I8" s="124"/>
      <c r="J8" s="124"/>
      <c r="K8" s="124"/>
      <c r="L8" s="124"/>
      <c r="M8" s="124"/>
      <c r="N8" s="124"/>
      <c r="O8" s="124"/>
      <c r="P8" s="124"/>
      <c r="Q8" s="124"/>
    </row>
    <row r="9" spans="3:33" s="4" customFormat="1" ht="6" customHeight="1"/>
    <row r="10" spans="3:33" s="4" customFormat="1" ht="15" customHeight="1">
      <c r="D10" s="4" t="s">
        <v>87</v>
      </c>
      <c r="G10" s="124" t="s">
        <v>120</v>
      </c>
      <c r="H10" s="124"/>
      <c r="I10" s="124"/>
      <c r="J10" s="124"/>
      <c r="K10" s="124"/>
      <c r="L10" s="124"/>
      <c r="M10" s="124"/>
      <c r="N10" s="124"/>
      <c r="O10" s="124"/>
      <c r="P10" s="124"/>
      <c r="Q10" s="124"/>
    </row>
    <row r="11" spans="3:33" s="4" customFormat="1" ht="15" customHeight="1"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3:33" s="4" customFormat="1" ht="15" customHeight="1"/>
    <row r="13" spans="3:33" s="4" customFormat="1" ht="15" customHeight="1">
      <c r="D13" s="4" t="s">
        <v>113</v>
      </c>
      <c r="G13" s="126" t="s">
        <v>114</v>
      </c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</row>
    <row r="14" spans="3:33" s="4" customFormat="1" ht="15" customHeight="1"/>
    <row r="15" spans="3:33" ht="15" customHeight="1">
      <c r="C15" s="86" t="s">
        <v>88</v>
      </c>
      <c r="D15" s="28"/>
      <c r="E15" s="4"/>
      <c r="F15" s="4"/>
      <c r="G15" s="4"/>
      <c r="H15" s="4"/>
      <c r="I15" s="4"/>
      <c r="J15" s="4"/>
      <c r="K15" s="4"/>
      <c r="L15" s="4"/>
      <c r="M15" s="4"/>
      <c r="N15" s="29"/>
      <c r="O15" s="4"/>
      <c r="P15" s="4"/>
      <c r="Q15" s="4"/>
      <c r="R15" s="4"/>
      <c r="S15" s="4"/>
      <c r="T15" s="4"/>
      <c r="U15" s="4"/>
      <c r="V15" s="4"/>
      <c r="W15" s="4"/>
    </row>
    <row r="16" spans="3:33" ht="15" customHeight="1">
      <c r="C16" s="85"/>
      <c r="D16" s="85"/>
      <c r="E16" s="87"/>
      <c r="F16" s="87"/>
      <c r="G16" s="87"/>
      <c r="H16" s="4"/>
      <c r="I16" s="4"/>
      <c r="J16" s="4"/>
      <c r="K16" s="4"/>
      <c r="L16" s="4"/>
      <c r="M16" s="4"/>
      <c r="N16" s="29"/>
      <c r="O16" s="4"/>
      <c r="P16" s="4"/>
      <c r="Q16" s="4"/>
      <c r="R16" s="4"/>
      <c r="S16" s="4"/>
      <c r="T16" s="4"/>
      <c r="U16" s="4"/>
      <c r="V16" s="4"/>
      <c r="W16" s="4"/>
      <c r="X16" s="4"/>
      <c r="Y16" s="30"/>
      <c r="Z16" s="31"/>
      <c r="AA16" s="31"/>
      <c r="AE16" s="32"/>
      <c r="AF16" s="32"/>
      <c r="AG16" s="31"/>
    </row>
    <row r="17" spans="3:40" ht="15" customHeight="1">
      <c r="C17" s="91" t="s">
        <v>64</v>
      </c>
      <c r="D17" s="88"/>
      <c r="E17" s="89"/>
      <c r="F17" s="98">
        <v>2</v>
      </c>
      <c r="G17" s="87" t="s">
        <v>81</v>
      </c>
      <c r="H17" s="7"/>
      <c r="I17" s="4"/>
      <c r="J17" s="33"/>
      <c r="K17" s="4" t="s">
        <v>108</v>
      </c>
      <c r="L17" s="4"/>
      <c r="M17" s="4"/>
      <c r="N17" s="30"/>
      <c r="O17" s="4"/>
      <c r="P17" s="4"/>
      <c r="Q17" s="4"/>
      <c r="R17" s="4"/>
      <c r="S17" s="4"/>
      <c r="T17" s="4"/>
      <c r="U17" s="4"/>
      <c r="V17" s="4"/>
      <c r="W17" s="4"/>
      <c r="X17" s="34" t="s">
        <v>72</v>
      </c>
      <c r="Y17" s="35"/>
      <c r="Z17" s="36"/>
      <c r="AA17" s="36"/>
      <c r="AB17" s="36"/>
      <c r="AC17" s="37"/>
      <c r="AD17" s="37"/>
      <c r="AE17" s="37"/>
      <c r="AF17" s="37"/>
      <c r="AG17" s="37"/>
      <c r="AH17" s="37"/>
      <c r="AI17" s="37"/>
      <c r="AJ17" s="37"/>
    </row>
    <row r="18" spans="3:40" ht="15" customHeight="1">
      <c r="C18" s="87"/>
      <c r="D18" s="88"/>
      <c r="E18" s="87"/>
      <c r="F18" s="87"/>
      <c r="G18" s="90"/>
      <c r="H18" s="7"/>
      <c r="I18" s="4"/>
      <c r="J18" s="33"/>
      <c r="K18" s="4" t="s">
        <v>109</v>
      </c>
      <c r="L18" s="4"/>
      <c r="M18" s="4"/>
      <c r="N18" s="30"/>
      <c r="O18" s="4"/>
      <c r="P18" s="4"/>
      <c r="Q18" s="4"/>
      <c r="R18" s="4"/>
      <c r="S18" s="4"/>
      <c r="T18" s="4"/>
      <c r="U18" s="4"/>
      <c r="V18" s="4"/>
      <c r="W18" s="4"/>
      <c r="X18" s="37" t="s">
        <v>17</v>
      </c>
      <c r="Y18" s="37" t="s">
        <v>18</v>
      </c>
      <c r="Z18" s="37"/>
      <c r="AA18" s="37"/>
      <c r="AB18" s="38">
        <f>IF(F17=1,0,E20)</f>
        <v>550</v>
      </c>
      <c r="AC18" s="37" t="s">
        <v>4</v>
      </c>
      <c r="AD18" s="39">
        <f>+E20</f>
        <v>550</v>
      </c>
      <c r="AE18" s="37" t="s">
        <v>19</v>
      </c>
      <c r="AF18" s="37"/>
      <c r="AG18" s="37" t="s">
        <v>20</v>
      </c>
      <c r="AH18" s="37"/>
      <c r="AI18" s="37"/>
      <c r="AJ18" s="37"/>
    </row>
    <row r="19" spans="3:40" ht="15" customHeight="1">
      <c r="C19" s="91" t="s">
        <v>65</v>
      </c>
      <c r="D19" s="88"/>
      <c r="E19" s="87"/>
      <c r="F19" s="87"/>
      <c r="G19" s="90"/>
      <c r="H19" s="7"/>
      <c r="I19" s="4"/>
      <c r="J19" s="33"/>
      <c r="K19" s="4"/>
      <c r="L19" s="4"/>
      <c r="M19" s="4"/>
      <c r="N19" s="30"/>
      <c r="O19" s="4"/>
      <c r="P19" s="4"/>
      <c r="Q19" s="4"/>
      <c r="R19" s="4"/>
      <c r="S19" s="4"/>
      <c r="T19" s="4"/>
      <c r="U19" s="4"/>
      <c r="V19" s="4"/>
      <c r="W19" s="4"/>
      <c r="X19" s="37"/>
      <c r="Y19" s="40" t="s">
        <v>12</v>
      </c>
      <c r="Z19" s="39">
        <f>IF(AB18&lt;300,AB18,300)</f>
        <v>300</v>
      </c>
      <c r="AA19" s="39"/>
      <c r="AB19" s="37"/>
      <c r="AC19" s="37"/>
      <c r="AD19" s="37"/>
      <c r="AE19" s="39">
        <f>+$Q$73</f>
        <v>4</v>
      </c>
      <c r="AF19" s="37"/>
      <c r="AG19" s="39">
        <f>+Z19*AE19</f>
        <v>1200</v>
      </c>
      <c r="AH19" s="37"/>
      <c r="AI19" s="37"/>
      <c r="AJ19" s="37"/>
    </row>
    <row r="20" spans="3:40" ht="15" customHeight="1">
      <c r="C20" s="89"/>
      <c r="D20" s="92" t="s">
        <v>66</v>
      </c>
      <c r="E20" s="151">
        <v>550</v>
      </c>
      <c r="F20" s="152"/>
      <c r="G20" s="153"/>
      <c r="H20" s="87" t="s">
        <v>110</v>
      </c>
      <c r="I20" s="150" t="s">
        <v>76</v>
      </c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4"/>
      <c r="V20" s="4"/>
      <c r="W20" s="4"/>
      <c r="X20" s="37"/>
      <c r="Y20" s="40" t="s">
        <v>13</v>
      </c>
      <c r="Z20" s="42">
        <f>IF(AB18&gt;3000,3000-Z19, AB18-Z19)</f>
        <v>250</v>
      </c>
      <c r="AA20" s="42"/>
      <c r="AB20" s="37"/>
      <c r="AC20" s="37"/>
      <c r="AD20" s="37"/>
      <c r="AE20" s="39">
        <f>+$Q$74</f>
        <v>10</v>
      </c>
      <c r="AF20" s="37"/>
      <c r="AG20" s="39">
        <f>+Z20*AE20</f>
        <v>2500</v>
      </c>
      <c r="AH20" s="37"/>
      <c r="AI20" s="37"/>
      <c r="AJ20" s="37"/>
    </row>
    <row r="21" spans="3:40" ht="15" customHeight="1">
      <c r="C21" s="87"/>
      <c r="D21" s="88"/>
      <c r="E21" s="87"/>
      <c r="F21" s="87"/>
      <c r="G21" s="93"/>
      <c r="H21" s="43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4"/>
      <c r="V21" s="4"/>
      <c r="W21" s="4"/>
      <c r="X21" s="37"/>
      <c r="Y21" s="40" t="s">
        <v>14</v>
      </c>
      <c r="Z21" s="39">
        <f>IF(AB18&gt;7000,4000,AB18-Z20-Z19)</f>
        <v>0</v>
      </c>
      <c r="AA21" s="39"/>
      <c r="AB21" s="37"/>
      <c r="AC21" s="37"/>
      <c r="AD21" s="37"/>
      <c r="AE21" s="39">
        <f>+$Q$75</f>
        <v>30</v>
      </c>
      <c r="AF21" s="37"/>
      <c r="AG21" s="39">
        <f>+Z21*AE21</f>
        <v>0</v>
      </c>
      <c r="AH21" s="37"/>
      <c r="AI21" s="37"/>
      <c r="AJ21" s="37"/>
    </row>
    <row r="22" spans="3:40" ht="15" customHeight="1">
      <c r="C22" s="91" t="s">
        <v>67</v>
      </c>
      <c r="D22" s="90"/>
      <c r="E22" s="87"/>
      <c r="F22" s="87"/>
      <c r="G22" s="8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37"/>
      <c r="Y22" s="40" t="s">
        <v>15</v>
      </c>
      <c r="Z22" s="39">
        <f>IF(AB18&gt;7000,AB18-Z21-Z20-Z19,0)</f>
        <v>0</v>
      </c>
      <c r="AA22" s="39"/>
      <c r="AB22" s="37"/>
      <c r="AC22" s="37"/>
      <c r="AD22" s="37"/>
      <c r="AE22" s="39">
        <f>+$Q$76</f>
        <v>75</v>
      </c>
      <c r="AF22" s="37"/>
      <c r="AG22" s="39">
        <f>+Z22*AE22</f>
        <v>0</v>
      </c>
      <c r="AH22" s="37"/>
      <c r="AI22" s="37"/>
      <c r="AJ22" s="37"/>
      <c r="AM22" s="44"/>
      <c r="AN22" s="45"/>
    </row>
    <row r="23" spans="3:40" ht="15" customHeight="1">
      <c r="C23" s="89"/>
      <c r="D23" s="92" t="s">
        <v>89</v>
      </c>
      <c r="E23" s="116">
        <v>1</v>
      </c>
      <c r="F23" s="4" t="s">
        <v>90</v>
      </c>
      <c r="I23" s="119">
        <v>0.3</v>
      </c>
      <c r="J23" s="96" t="s">
        <v>68</v>
      </c>
      <c r="L23" s="97"/>
      <c r="M23" s="96"/>
      <c r="N23" s="96"/>
      <c r="O23" s="96"/>
      <c r="P23" s="96"/>
      <c r="Q23" s="96"/>
      <c r="R23" s="96"/>
      <c r="S23" s="96"/>
      <c r="T23" s="96"/>
      <c r="U23" s="4"/>
      <c r="V23" s="4"/>
      <c r="W23" s="4"/>
      <c r="X23" s="37"/>
      <c r="Y23" s="37"/>
      <c r="Z23" s="37"/>
      <c r="AA23" s="37"/>
      <c r="AB23" s="37"/>
      <c r="AC23" s="37"/>
      <c r="AD23" s="37"/>
      <c r="AE23" s="40"/>
      <c r="AF23" s="40" t="s">
        <v>16</v>
      </c>
      <c r="AG23" s="39">
        <f>SUM(AG19:AG22)</f>
        <v>3700</v>
      </c>
      <c r="AH23" s="37" t="s">
        <v>5</v>
      </c>
      <c r="AI23" s="37"/>
      <c r="AJ23" s="37"/>
      <c r="AN23" s="31"/>
    </row>
    <row r="24" spans="3:40" ht="15" customHeight="1">
      <c r="C24" s="87"/>
      <c r="D24" s="87"/>
      <c r="E24" s="94"/>
      <c r="F24" s="87"/>
      <c r="G24" s="87"/>
      <c r="H24" s="4"/>
      <c r="I24" s="119">
        <v>0.5</v>
      </c>
      <c r="J24" s="96" t="s">
        <v>69</v>
      </c>
      <c r="L24" s="97"/>
      <c r="M24" s="96"/>
      <c r="N24" s="96"/>
      <c r="O24" s="96"/>
      <c r="P24" s="96"/>
      <c r="Q24" s="96"/>
      <c r="R24" s="96"/>
      <c r="S24" s="96"/>
      <c r="T24" s="96"/>
      <c r="U24" s="4"/>
      <c r="V24" s="4"/>
      <c r="W24" s="4"/>
      <c r="X24" s="36"/>
      <c r="Y24" s="3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3:40" ht="15" customHeight="1">
      <c r="C25" s="87"/>
      <c r="D25" s="90"/>
      <c r="E25" s="94"/>
      <c r="F25" s="87"/>
      <c r="G25" s="87"/>
      <c r="H25" s="4"/>
      <c r="I25" s="119">
        <v>1</v>
      </c>
      <c r="J25" s="96" t="s">
        <v>70</v>
      </c>
      <c r="L25" s="97"/>
      <c r="M25" s="96"/>
      <c r="N25" s="96"/>
      <c r="O25" s="96"/>
      <c r="P25" s="96"/>
      <c r="Q25" s="96"/>
      <c r="R25" s="96"/>
      <c r="S25" s="96"/>
      <c r="T25" s="96"/>
      <c r="U25" s="4"/>
      <c r="V25" s="4"/>
      <c r="W25" s="4"/>
      <c r="X25" s="34"/>
      <c r="Y25" s="35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3:40" ht="15" customHeight="1">
      <c r="C26" s="91" t="s">
        <v>71</v>
      </c>
      <c r="D26" s="90"/>
      <c r="E26" s="94"/>
      <c r="F26" s="87"/>
      <c r="G26" s="87"/>
      <c r="H26" s="4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4"/>
      <c r="V26" s="4"/>
      <c r="W26" s="4"/>
      <c r="X26" s="36"/>
      <c r="Y26" s="36"/>
      <c r="Z26" s="37"/>
      <c r="AA26" s="37"/>
      <c r="AB26" s="39"/>
      <c r="AC26" s="37" t="s">
        <v>22</v>
      </c>
      <c r="AD26" s="39">
        <f>I39</f>
        <v>3700</v>
      </c>
      <c r="AE26" s="37" t="s">
        <v>5</v>
      </c>
      <c r="AF26" s="37"/>
      <c r="AG26" s="37"/>
      <c r="AH26" s="37"/>
      <c r="AI26" s="37"/>
      <c r="AJ26" s="37"/>
    </row>
    <row r="27" spans="3:40" ht="15" customHeight="1">
      <c r="C27" s="89"/>
      <c r="D27" s="92" t="s">
        <v>91</v>
      </c>
      <c r="E27" s="115">
        <v>1</v>
      </c>
      <c r="F27" s="158" t="s">
        <v>115</v>
      </c>
      <c r="G27" s="159"/>
      <c r="H27" s="159"/>
      <c r="I27" s="119">
        <v>1</v>
      </c>
      <c r="J27" s="120" t="s">
        <v>92</v>
      </c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4"/>
      <c r="V27" s="4"/>
      <c r="W27" s="4"/>
      <c r="X27" s="37"/>
      <c r="Y27" s="40"/>
      <c r="Z27" s="39"/>
      <c r="AA27" s="39"/>
      <c r="AB27" s="37"/>
      <c r="AC27" s="37"/>
      <c r="AD27" s="37"/>
      <c r="AE27" s="39"/>
      <c r="AF27" s="37"/>
      <c r="AG27" s="39"/>
      <c r="AH27" s="37"/>
      <c r="AI27" s="37"/>
      <c r="AJ27" s="37"/>
    </row>
    <row r="28" spans="3:40" ht="15" customHeight="1">
      <c r="C28" s="87"/>
      <c r="D28" s="90"/>
      <c r="E28" s="87"/>
      <c r="F28" s="87"/>
      <c r="G28" s="117"/>
      <c r="H28" s="117"/>
      <c r="I28" s="119">
        <v>3</v>
      </c>
      <c r="J28" s="120" t="s">
        <v>26</v>
      </c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4"/>
      <c r="V28" s="4"/>
      <c r="W28" s="4"/>
      <c r="X28" s="37"/>
      <c r="Y28" s="40"/>
      <c r="Z28" s="42"/>
      <c r="AA28" s="42"/>
      <c r="AB28" s="37"/>
      <c r="AC28" s="40" t="s">
        <v>53</v>
      </c>
      <c r="AD28" s="39">
        <f>+AD26*5%</f>
        <v>185</v>
      </c>
      <c r="AE28" s="39"/>
      <c r="AF28" s="37"/>
      <c r="AG28" s="39"/>
      <c r="AH28" s="37"/>
      <c r="AI28" s="37"/>
      <c r="AJ28" s="37"/>
    </row>
    <row r="29" spans="3:40" ht="15" customHeight="1">
      <c r="C29" s="87"/>
      <c r="D29" s="90"/>
      <c r="E29" s="87"/>
      <c r="F29" s="87"/>
      <c r="G29" s="87"/>
      <c r="H29" s="4"/>
      <c r="I29" s="119">
        <v>5</v>
      </c>
      <c r="J29" s="120" t="s">
        <v>27</v>
      </c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4"/>
      <c r="V29" s="4"/>
      <c r="W29" s="4"/>
      <c r="X29" s="37"/>
      <c r="Y29" s="40"/>
      <c r="Z29" s="39"/>
      <c r="AA29" s="39"/>
      <c r="AB29" s="37"/>
      <c r="AC29" s="40"/>
      <c r="AD29" s="37">
        <v>1000</v>
      </c>
      <c r="AE29" s="39"/>
      <c r="AF29" s="37"/>
      <c r="AG29" s="39"/>
      <c r="AH29" s="37"/>
      <c r="AI29" s="37"/>
      <c r="AJ29" s="37"/>
    </row>
    <row r="30" spans="3:40" ht="15" customHeight="1">
      <c r="C30" s="4"/>
      <c r="D30" s="7"/>
      <c r="E30" s="4"/>
      <c r="F30" s="4"/>
      <c r="G30" s="4"/>
      <c r="H30" s="4"/>
      <c r="I30" s="119">
        <v>7</v>
      </c>
      <c r="J30" s="120" t="s">
        <v>28</v>
      </c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4"/>
      <c r="V30" s="4"/>
      <c r="W30" s="4"/>
      <c r="X30" s="36"/>
      <c r="Y30" s="47"/>
      <c r="Z30" s="39"/>
      <c r="AA30" s="39"/>
      <c r="AB30" s="37"/>
      <c r="AC30" s="40"/>
      <c r="AD30" s="37">
        <f>IF(AD28&gt;AD29,AD28,AD29)</f>
        <v>1000</v>
      </c>
      <c r="AE30" s="39"/>
      <c r="AF30" s="37"/>
      <c r="AG30" s="39"/>
      <c r="AH30" s="37"/>
      <c r="AI30" s="37"/>
      <c r="AJ30" s="37"/>
    </row>
    <row r="31" spans="3:40" ht="15" customHeight="1">
      <c r="C31" s="4"/>
      <c r="D31" s="7"/>
      <c r="E31" s="4"/>
      <c r="F31" s="4"/>
      <c r="G31" s="4"/>
      <c r="H31" s="4"/>
      <c r="I31" s="95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4"/>
      <c r="V31" s="4"/>
      <c r="W31" s="4"/>
      <c r="X31" s="36"/>
      <c r="Y31" s="47"/>
      <c r="Z31" s="39"/>
      <c r="AA31" s="39"/>
      <c r="AB31" s="37"/>
      <c r="AC31" s="40"/>
      <c r="AD31" s="37"/>
      <c r="AE31" s="39"/>
      <c r="AF31" s="37"/>
      <c r="AG31" s="39"/>
      <c r="AH31" s="37"/>
      <c r="AI31" s="37"/>
      <c r="AJ31" s="37"/>
    </row>
    <row r="32" spans="3:40" ht="15" customHeight="1">
      <c r="C32" s="8" t="s">
        <v>111</v>
      </c>
      <c r="D32" s="7"/>
      <c r="E32" s="4"/>
      <c r="F32" s="4"/>
      <c r="G32" s="4"/>
      <c r="H32" s="4"/>
      <c r="I32" s="4"/>
      <c r="J32" s="95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4"/>
      <c r="V32" s="4"/>
      <c r="W32" s="4"/>
      <c r="X32" s="36"/>
      <c r="Y32" s="47"/>
      <c r="Z32" s="39"/>
      <c r="AA32" s="39"/>
      <c r="AB32" s="37"/>
      <c r="AC32" s="40"/>
      <c r="AD32" s="37"/>
      <c r="AE32" s="39"/>
      <c r="AF32" s="37"/>
      <c r="AG32" s="39"/>
      <c r="AH32" s="37"/>
      <c r="AI32" s="37"/>
      <c r="AJ32" s="37"/>
    </row>
    <row r="33" spans="3:40" ht="15" customHeight="1">
      <c r="D33" s="41" t="s">
        <v>16</v>
      </c>
      <c r="E33" s="134" t="s">
        <v>105</v>
      </c>
      <c r="F33" s="135"/>
      <c r="G33" s="134" t="s">
        <v>106</v>
      </c>
      <c r="H33" s="135"/>
      <c r="I33" s="134" t="s">
        <v>107</v>
      </c>
      <c r="J33" s="146"/>
      <c r="K33" s="135"/>
      <c r="L33" s="4"/>
      <c r="M33" s="6" t="s">
        <v>16</v>
      </c>
      <c r="N33" s="7" t="s">
        <v>94</v>
      </c>
      <c r="O33" s="4"/>
      <c r="P33" s="4"/>
      <c r="Q33" s="4"/>
      <c r="R33" s="4"/>
      <c r="S33" s="4"/>
      <c r="T33" s="4"/>
      <c r="U33" s="4"/>
      <c r="V33" s="4"/>
      <c r="W33" s="4"/>
      <c r="X33" s="36"/>
      <c r="Y33" s="47"/>
      <c r="Z33" s="39"/>
      <c r="AA33" s="39"/>
      <c r="AB33" s="37"/>
      <c r="AC33" s="40"/>
      <c r="AD33" s="37">
        <f>IF(J46&gt;1500,AD30,0)</f>
        <v>1000</v>
      </c>
      <c r="AE33" s="40"/>
      <c r="AF33" s="40"/>
      <c r="AG33" s="39"/>
      <c r="AH33" s="37"/>
      <c r="AI33" s="37"/>
      <c r="AJ33" s="37"/>
    </row>
    <row r="34" spans="3:40" ht="15" customHeight="1">
      <c r="C34" s="8"/>
      <c r="D34" s="7"/>
      <c r="E34" s="147">
        <f>+Z19</f>
        <v>300</v>
      </c>
      <c r="F34" s="148"/>
      <c r="G34" s="131">
        <f>+AE19</f>
        <v>4</v>
      </c>
      <c r="H34" s="133"/>
      <c r="I34" s="131">
        <f>+AG19</f>
        <v>1200</v>
      </c>
      <c r="J34" s="132"/>
      <c r="K34" s="133"/>
      <c r="M34" s="6" t="s">
        <v>16</v>
      </c>
      <c r="N34" s="125">
        <f>IF(F17=1,500,SUM(I34:K37))</f>
        <v>3700</v>
      </c>
      <c r="O34" s="125"/>
      <c r="P34" s="125"/>
      <c r="Q34" s="125"/>
      <c r="R34" s="5" t="s">
        <v>95</v>
      </c>
      <c r="S34" s="4"/>
      <c r="U34" s="4"/>
      <c r="V34" s="4"/>
      <c r="W34" s="4"/>
      <c r="X34" s="36"/>
      <c r="Y34" s="36"/>
      <c r="Z34" s="37"/>
      <c r="AA34" s="37"/>
      <c r="AB34" s="37"/>
      <c r="AC34" s="40" t="s">
        <v>55</v>
      </c>
      <c r="AD34" s="39">
        <f>+AD26-AD30</f>
        <v>2700</v>
      </c>
      <c r="AE34" s="37"/>
      <c r="AF34" s="37"/>
      <c r="AG34" s="37"/>
      <c r="AH34" s="37"/>
      <c r="AI34" s="37"/>
      <c r="AJ34" s="37"/>
    </row>
    <row r="35" spans="3:40" ht="15" customHeight="1">
      <c r="C35" s="8"/>
      <c r="D35" s="7"/>
      <c r="E35" s="160">
        <f>+Z20</f>
        <v>250</v>
      </c>
      <c r="F35" s="161"/>
      <c r="G35" s="136">
        <f>+AE20</f>
        <v>10</v>
      </c>
      <c r="H35" s="137"/>
      <c r="I35" s="136">
        <f>+AG20</f>
        <v>2500</v>
      </c>
      <c r="J35" s="144"/>
      <c r="K35" s="137"/>
      <c r="M35" s="69"/>
      <c r="T35" s="4"/>
      <c r="U35" s="4"/>
      <c r="V35" s="4"/>
      <c r="W35" s="4"/>
      <c r="X35" s="34"/>
      <c r="Y35" s="49"/>
      <c r="Z35" s="37"/>
      <c r="AA35" s="37"/>
      <c r="AB35" s="37"/>
      <c r="AC35" s="40" t="s">
        <v>74</v>
      </c>
      <c r="AD35" s="50">
        <f>ROUND(AD34/300,0)</f>
        <v>9</v>
      </c>
      <c r="AE35" s="37"/>
      <c r="AF35" s="37"/>
      <c r="AG35" s="37"/>
      <c r="AH35" s="37"/>
      <c r="AI35" s="37"/>
      <c r="AJ35" s="37"/>
    </row>
    <row r="36" spans="3:40" ht="15" customHeight="1">
      <c r="C36" s="8"/>
      <c r="D36" s="7"/>
      <c r="E36" s="160">
        <f>+Z21</f>
        <v>0</v>
      </c>
      <c r="F36" s="161"/>
      <c r="G36" s="136">
        <f>+AE21</f>
        <v>30</v>
      </c>
      <c r="H36" s="137"/>
      <c r="I36" s="136">
        <f>+AG21</f>
        <v>0</v>
      </c>
      <c r="J36" s="144"/>
      <c r="K36" s="137"/>
      <c r="M36" s="6" t="s">
        <v>52</v>
      </c>
      <c r="N36" s="7" t="s">
        <v>77</v>
      </c>
      <c r="O36" s="4"/>
      <c r="T36" s="4"/>
      <c r="U36" s="4"/>
      <c r="V36" s="4"/>
      <c r="W36" s="4"/>
      <c r="X36" s="36"/>
      <c r="Y36" s="36"/>
      <c r="Z36" s="37"/>
      <c r="AA36" s="37"/>
      <c r="AB36" s="37"/>
      <c r="AC36" s="51"/>
      <c r="AD36" s="39">
        <f>+AD34/300</f>
        <v>9</v>
      </c>
      <c r="AE36" s="37"/>
      <c r="AF36" s="37"/>
      <c r="AG36" s="37"/>
      <c r="AH36" s="37"/>
      <c r="AI36" s="37"/>
      <c r="AJ36" s="37"/>
    </row>
    <row r="37" spans="3:40" ht="15" customHeight="1">
      <c r="C37" s="8"/>
      <c r="D37" s="7"/>
      <c r="E37" s="162">
        <f>+Z22</f>
        <v>0</v>
      </c>
      <c r="F37" s="163"/>
      <c r="G37" s="138">
        <f>+AE22</f>
        <v>75</v>
      </c>
      <c r="H37" s="139"/>
      <c r="I37" s="138">
        <f>+AG22</f>
        <v>0</v>
      </c>
      <c r="J37" s="145"/>
      <c r="K37" s="139"/>
      <c r="M37" s="6" t="s">
        <v>52</v>
      </c>
      <c r="N37" s="125">
        <f>IF(N34*E23&lt;500,500,N34*E23)</f>
        <v>3700</v>
      </c>
      <c r="O37" s="125"/>
      <c r="P37" s="125"/>
      <c r="Q37" s="125"/>
      <c r="R37" s="4" t="s">
        <v>93</v>
      </c>
      <c r="S37" s="4"/>
      <c r="U37" s="4"/>
      <c r="V37" s="4"/>
      <c r="W37" s="4"/>
      <c r="X37" s="36"/>
      <c r="Y37" s="47"/>
      <c r="Z37" s="39"/>
      <c r="AA37" s="39"/>
      <c r="AB37" s="37"/>
      <c r="AC37" s="37"/>
      <c r="AD37" s="39"/>
      <c r="AE37" s="39"/>
      <c r="AF37" s="37"/>
      <c r="AG37" s="39"/>
      <c r="AH37" s="37"/>
      <c r="AI37" s="37"/>
      <c r="AJ37" s="37"/>
    </row>
    <row r="38" spans="3:40" ht="15" customHeight="1" thickBot="1">
      <c r="C38" s="53" t="s">
        <v>73</v>
      </c>
      <c r="I38" s="48"/>
      <c r="T38" s="4"/>
      <c r="U38" s="4"/>
      <c r="V38" s="4"/>
      <c r="W38" s="4"/>
      <c r="X38" s="36"/>
      <c r="Y38" s="47"/>
      <c r="Z38" s="42"/>
      <c r="AA38" s="42"/>
      <c r="AB38" s="37"/>
      <c r="AC38" s="37"/>
      <c r="AD38" s="39">
        <f>IF(AD35&gt;AD36,AD35-1,AD35)</f>
        <v>9</v>
      </c>
      <c r="AE38" s="39"/>
      <c r="AF38" s="37"/>
      <c r="AG38" s="39"/>
      <c r="AH38" s="37"/>
      <c r="AI38" s="37"/>
      <c r="AJ38" s="37"/>
    </row>
    <row r="39" spans="3:40" ht="15" customHeight="1">
      <c r="D39" s="30" t="s">
        <v>22</v>
      </c>
      <c r="E39" s="7" t="s">
        <v>80</v>
      </c>
      <c r="F39" s="4"/>
      <c r="G39" s="154" t="s">
        <v>22</v>
      </c>
      <c r="H39" s="155"/>
      <c r="I39" s="127">
        <f>N37*E27</f>
        <v>3700</v>
      </c>
      <c r="J39" s="127"/>
      <c r="K39" s="127"/>
      <c r="L39" s="128"/>
      <c r="T39" s="4"/>
      <c r="U39" s="4"/>
      <c r="V39" s="4"/>
      <c r="W39" s="4"/>
      <c r="X39" s="36"/>
      <c r="Y39" s="47"/>
      <c r="Z39" s="39"/>
      <c r="AA39" s="39"/>
      <c r="AB39" s="37"/>
      <c r="AC39" s="37"/>
      <c r="AD39" s="52">
        <v>59</v>
      </c>
      <c r="AE39" s="39"/>
      <c r="AF39" s="37"/>
      <c r="AG39" s="39"/>
      <c r="AH39" s="37"/>
      <c r="AI39" s="37"/>
      <c r="AJ39" s="37"/>
    </row>
    <row r="40" spans="3:40" ht="15" customHeight="1" thickBot="1">
      <c r="C40" s="6"/>
      <c r="F40" s="4"/>
      <c r="G40" s="156"/>
      <c r="H40" s="157"/>
      <c r="I40" s="129"/>
      <c r="J40" s="129"/>
      <c r="K40" s="129"/>
      <c r="L40" s="130"/>
      <c r="T40" s="4"/>
      <c r="U40" s="4"/>
      <c r="V40" s="4"/>
      <c r="W40" s="4"/>
      <c r="X40" s="36"/>
      <c r="Y40" s="47"/>
      <c r="Z40" s="39"/>
      <c r="AA40" s="39"/>
      <c r="AB40" s="37"/>
      <c r="AC40" s="37"/>
      <c r="AD40" s="37">
        <f>IF(AD38&gt;59,59,AD38)</f>
        <v>9</v>
      </c>
      <c r="AE40" s="39"/>
      <c r="AF40" s="37"/>
      <c r="AG40" s="39"/>
      <c r="AH40" s="37"/>
      <c r="AI40" s="37"/>
      <c r="AJ40" s="37"/>
    </row>
    <row r="41" spans="3:40" ht="15" customHeight="1">
      <c r="C41" s="54"/>
      <c r="D41" s="55"/>
      <c r="E41" s="56"/>
      <c r="F41" s="57"/>
      <c r="G41" s="58"/>
      <c r="H41" s="59"/>
      <c r="I41" s="59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4"/>
      <c r="V41" s="4"/>
      <c r="W41" s="4"/>
      <c r="X41" s="36"/>
      <c r="Y41" s="47"/>
      <c r="Z41" s="39"/>
      <c r="AA41" s="39"/>
      <c r="AB41" s="37"/>
      <c r="AC41" s="37"/>
      <c r="AD41" s="37">
        <f>IF(J47=0,0,AD34)</f>
        <v>2700</v>
      </c>
      <c r="AE41" s="40"/>
      <c r="AF41" s="40"/>
      <c r="AG41" s="39"/>
      <c r="AH41" s="37"/>
      <c r="AI41" s="37"/>
      <c r="AJ41" s="37"/>
    </row>
    <row r="42" spans="3:40" s="16" customFormat="1" ht="15" customHeight="1">
      <c r="C42" s="17"/>
      <c r="D42" s="19"/>
      <c r="E42" s="10"/>
      <c r="F42" s="11"/>
      <c r="G42" s="99"/>
      <c r="H42" s="100"/>
      <c r="I42" s="100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3"/>
      <c r="Y42" s="13"/>
      <c r="Z42" s="15"/>
      <c r="AA42" s="15"/>
      <c r="AB42" s="15"/>
      <c r="AC42" s="15"/>
      <c r="AE42" s="15"/>
      <c r="AF42" s="15"/>
      <c r="AG42" s="15"/>
      <c r="AH42" s="15"/>
      <c r="AI42" s="15"/>
      <c r="AJ42" s="15"/>
    </row>
    <row r="43" spans="3:40" s="16" customFormat="1" ht="15" customHeight="1">
      <c r="C43" s="140" t="s">
        <v>75</v>
      </c>
      <c r="D43" s="140"/>
      <c r="E43" s="140"/>
      <c r="F43" s="11"/>
      <c r="G43" s="99"/>
      <c r="H43" s="100"/>
      <c r="I43" s="100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3"/>
      <c r="Y43" s="13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3:40" s="16" customFormat="1" ht="15" customHeight="1">
      <c r="C44" s="17"/>
      <c r="D44" s="101" t="s">
        <v>99</v>
      </c>
      <c r="E44" s="102"/>
      <c r="F44" s="102" t="s">
        <v>98</v>
      </c>
      <c r="G44" s="99"/>
      <c r="H44" s="103"/>
      <c r="J44" s="141">
        <f>IF(+J46&lt;1500,J46,J46*N87)</f>
        <v>2775</v>
      </c>
      <c r="K44" s="141"/>
      <c r="L44" s="141"/>
      <c r="M44" s="11"/>
      <c r="T44" s="11"/>
      <c r="U44" s="11"/>
      <c r="V44" s="11"/>
      <c r="W44" s="11"/>
      <c r="X44" s="13"/>
      <c r="Y44" s="13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3:40" s="16" customFormat="1" ht="15" customHeight="1">
      <c r="C45" s="17"/>
      <c r="D45" s="19"/>
      <c r="E45" s="10"/>
      <c r="T45" s="11"/>
      <c r="U45" s="11"/>
      <c r="V45" s="11"/>
      <c r="W45" s="11"/>
      <c r="X45" s="18"/>
      <c r="Y45" s="21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3:40" s="16" customFormat="1" ht="15" customHeight="1">
      <c r="C46" s="17"/>
      <c r="D46" s="20" t="s">
        <v>100</v>
      </c>
      <c r="E46" s="10"/>
      <c r="F46" s="9" t="s">
        <v>11</v>
      </c>
      <c r="G46" s="11"/>
      <c r="J46" s="141">
        <f>I39</f>
        <v>3700</v>
      </c>
      <c r="K46" s="141"/>
      <c r="L46" s="141"/>
      <c r="T46" s="11"/>
      <c r="U46" s="11"/>
      <c r="V46" s="11"/>
      <c r="W46" s="11"/>
      <c r="X46" s="13"/>
      <c r="Y46" s="13"/>
      <c r="Z46" s="15"/>
      <c r="AA46" s="15"/>
      <c r="AB46" s="14"/>
      <c r="AC46" s="15"/>
      <c r="AD46" s="15">
        <f>IF(+F17=1,0,AG23)</f>
        <v>3700</v>
      </c>
      <c r="AE46" s="15"/>
      <c r="AF46" s="15"/>
      <c r="AG46" s="15"/>
      <c r="AH46" s="15"/>
      <c r="AI46" s="15"/>
      <c r="AJ46" s="15"/>
    </row>
    <row r="47" spans="3:40" s="16" customFormat="1" ht="15" customHeight="1">
      <c r="C47" s="17"/>
      <c r="D47" s="19"/>
      <c r="E47" s="10"/>
      <c r="F47" s="17" t="s">
        <v>53</v>
      </c>
      <c r="G47" s="99"/>
      <c r="H47" s="104"/>
      <c r="J47" s="142">
        <f>+AD33</f>
        <v>1000</v>
      </c>
      <c r="K47" s="142"/>
      <c r="L47" s="142"/>
      <c r="M47" s="16" t="s">
        <v>101</v>
      </c>
      <c r="T47" s="11"/>
      <c r="U47" s="11"/>
      <c r="V47" s="11"/>
      <c r="W47" s="11"/>
      <c r="X47" s="13"/>
      <c r="Y47" s="13"/>
      <c r="Z47" s="15"/>
      <c r="AA47" s="15"/>
      <c r="AB47" s="14"/>
      <c r="AC47" s="15"/>
      <c r="AD47" s="15"/>
      <c r="AE47" s="15"/>
      <c r="AF47" s="15"/>
      <c r="AG47" s="15"/>
      <c r="AH47" s="15"/>
      <c r="AI47" s="15"/>
      <c r="AJ47" s="15"/>
      <c r="AN47" s="22"/>
    </row>
    <row r="48" spans="3:40" s="16" customFormat="1" ht="15" customHeight="1">
      <c r="C48" s="17"/>
      <c r="D48" s="19"/>
      <c r="F48" s="17" t="s">
        <v>55</v>
      </c>
      <c r="G48" s="99"/>
      <c r="H48" s="104"/>
      <c r="J48" s="142">
        <f>+AD41</f>
        <v>2700</v>
      </c>
      <c r="K48" s="142"/>
      <c r="L48" s="142"/>
      <c r="R48" s="105"/>
      <c r="T48" s="11"/>
      <c r="U48" s="11"/>
      <c r="W48" s="11"/>
      <c r="X48" s="23"/>
      <c r="Y48" s="24"/>
      <c r="Z48" s="25"/>
      <c r="AA48" s="25"/>
      <c r="AB48" s="26"/>
      <c r="AC48" s="26"/>
      <c r="AD48" s="26">
        <f>+AD46*E23</f>
        <v>3700</v>
      </c>
      <c r="AE48" s="25"/>
      <c r="AF48" s="26"/>
      <c r="AG48" s="25"/>
      <c r="AH48" s="26"/>
      <c r="AI48" s="26"/>
    </row>
    <row r="49" spans="3:40" s="16" customFormat="1" ht="15" customHeight="1">
      <c r="C49" s="17"/>
      <c r="D49" s="19"/>
      <c r="F49" s="16" t="s">
        <v>102</v>
      </c>
      <c r="G49" s="99"/>
      <c r="H49" s="104"/>
      <c r="J49" s="104"/>
      <c r="K49" s="104"/>
      <c r="L49" s="106">
        <f>IF(AD41=0,1,AD40)</f>
        <v>9</v>
      </c>
      <c r="R49" s="105"/>
      <c r="T49" s="11"/>
      <c r="U49" s="11"/>
      <c r="W49" s="11"/>
      <c r="X49" s="11"/>
      <c r="Y49" s="19"/>
      <c r="Z49" s="22"/>
      <c r="AA49" s="22"/>
      <c r="AD49" s="16">
        <f>IF(AD48&gt;500,AD48,500)</f>
        <v>3700</v>
      </c>
      <c r="AE49" s="22"/>
      <c r="AG49" s="22"/>
    </row>
    <row r="50" spans="3:40" s="16" customFormat="1" ht="15" customHeight="1">
      <c r="C50" s="17"/>
      <c r="D50" s="19"/>
      <c r="E50" s="10"/>
      <c r="F50" s="17" t="s">
        <v>54</v>
      </c>
      <c r="G50" s="99"/>
      <c r="H50" s="104"/>
      <c r="L50" s="107">
        <f>L49</f>
        <v>9</v>
      </c>
      <c r="M50" s="108" t="str">
        <f>IF(L50&gt;L49," ( max broj mjeseci za otplatu je "&amp;L49&amp;" mjeseci )","")</f>
        <v/>
      </c>
      <c r="U50" s="11"/>
      <c r="W50" s="11"/>
      <c r="X50" s="11"/>
      <c r="Y50" s="19"/>
      <c r="Z50" s="22"/>
      <c r="AA50" s="22"/>
      <c r="AE50" s="109"/>
      <c r="AF50" s="109"/>
      <c r="AG50" s="22"/>
    </row>
    <row r="51" spans="3:40" s="16" customFormat="1" ht="15" customHeight="1">
      <c r="C51" s="17"/>
      <c r="D51" s="19"/>
      <c r="E51" s="10"/>
      <c r="F51" s="17" t="s">
        <v>104</v>
      </c>
      <c r="J51" s="123">
        <f>+J48/L50</f>
        <v>300</v>
      </c>
      <c r="K51" s="123"/>
      <c r="L51" s="123"/>
      <c r="M51" s="16" t="s">
        <v>103</v>
      </c>
      <c r="Q51" s="104"/>
      <c r="T51" s="11"/>
      <c r="U51" s="11"/>
      <c r="W51" s="11"/>
      <c r="X51" s="110"/>
      <c r="Y51" s="111"/>
      <c r="AB51" s="122"/>
      <c r="AC51" s="122"/>
      <c r="AD51" s="122"/>
    </row>
    <row r="52" spans="3:40" s="16" customFormat="1" ht="15" customHeight="1">
      <c r="D52" s="10"/>
      <c r="E52" s="10"/>
      <c r="F52" s="11"/>
      <c r="G52" s="10"/>
      <c r="R52" s="11"/>
      <c r="S52" s="11"/>
      <c r="T52" s="11"/>
      <c r="U52" s="11"/>
      <c r="W52" s="11"/>
      <c r="X52" s="11"/>
      <c r="Y52" s="11"/>
      <c r="AB52" s="122"/>
      <c r="AC52" s="122"/>
      <c r="AD52" s="122"/>
      <c r="AM52" s="112"/>
      <c r="AN52" s="113"/>
    </row>
    <row r="53" spans="3:40" s="16" customFormat="1" ht="15" customHeight="1">
      <c r="C53" s="11"/>
      <c r="H53" s="11"/>
      <c r="I53" s="12"/>
      <c r="T53" s="11"/>
      <c r="U53" s="11"/>
      <c r="W53" s="11"/>
      <c r="X53" s="11"/>
      <c r="Y53" s="11"/>
      <c r="AB53" s="114"/>
      <c r="AC53" s="114"/>
      <c r="AD53" s="114"/>
      <c r="AM53" s="112"/>
      <c r="AN53" s="113"/>
    </row>
    <row r="54" spans="3:40" s="16" customFormat="1" ht="15" customHeight="1">
      <c r="H54" s="11"/>
      <c r="I54" s="12"/>
      <c r="O54" s="149"/>
      <c r="P54" s="149"/>
      <c r="Q54" s="149"/>
      <c r="R54" s="149"/>
      <c r="S54" s="149"/>
      <c r="T54" s="11"/>
      <c r="U54" s="11"/>
      <c r="W54" s="11"/>
      <c r="X54" s="11"/>
      <c r="Y54" s="19"/>
      <c r="Z54" s="22"/>
      <c r="AA54" s="22"/>
      <c r="AE54" s="22"/>
      <c r="AG54" s="22"/>
      <c r="AN54" s="22"/>
    </row>
    <row r="55" spans="3:40" s="16" customFormat="1" ht="15" customHeight="1">
      <c r="C55" s="4" t="s">
        <v>116</v>
      </c>
      <c r="D55" s="10"/>
      <c r="E55" s="11"/>
      <c r="F55" s="11"/>
      <c r="G55" s="11"/>
      <c r="H55" s="11"/>
      <c r="I55" s="12"/>
      <c r="N55" s="11"/>
      <c r="O55" s="164" t="s">
        <v>112</v>
      </c>
      <c r="P55" s="164"/>
      <c r="Q55" s="164"/>
      <c r="R55" s="164"/>
      <c r="S55" s="164"/>
      <c r="T55" s="11"/>
      <c r="U55" s="11"/>
      <c r="W55" s="11"/>
      <c r="X55" s="11"/>
      <c r="Y55" s="19"/>
      <c r="Z55" s="10"/>
      <c r="AA55" s="10"/>
      <c r="AE55" s="22"/>
      <c r="AG55" s="22"/>
    </row>
    <row r="56" spans="3:40" ht="15" customHeight="1">
      <c r="C56" s="4" t="s">
        <v>117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W56" s="4"/>
      <c r="X56" s="4"/>
      <c r="Y56" s="30"/>
      <c r="Z56" s="31"/>
      <c r="AA56" s="31"/>
      <c r="AE56" s="31"/>
      <c r="AG56" s="31"/>
      <c r="AN56" s="31"/>
    </row>
    <row r="57" spans="3:40" ht="15" customHeight="1">
      <c r="C57" s="121" t="s">
        <v>118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W57" s="4"/>
      <c r="X57" s="4"/>
      <c r="Y57" s="30"/>
      <c r="Z57" s="31"/>
      <c r="AA57" s="31"/>
      <c r="AE57" s="31"/>
      <c r="AG57" s="31"/>
    </row>
    <row r="58" spans="3:40" ht="15" customHeight="1">
      <c r="C58" s="6"/>
      <c r="D58" s="7"/>
      <c r="E58" s="4"/>
      <c r="F58" s="4"/>
      <c r="G58" s="4"/>
      <c r="H58" s="30"/>
      <c r="I58" s="4"/>
      <c r="N58" s="4"/>
      <c r="O58" s="4"/>
      <c r="P58" s="4"/>
      <c r="Q58" s="3"/>
      <c r="R58" s="4"/>
      <c r="S58" s="4"/>
      <c r="T58" s="4"/>
      <c r="U58" s="4"/>
      <c r="W58" s="4"/>
      <c r="X58" s="4"/>
      <c r="Y58" s="30"/>
      <c r="Z58" s="31"/>
      <c r="AA58" s="31"/>
      <c r="AE58" s="32"/>
      <c r="AF58" s="32"/>
      <c r="AG58" s="31"/>
    </row>
    <row r="59" spans="3:40" ht="15" customHeight="1">
      <c r="C59" s="4"/>
      <c r="D59" s="7"/>
      <c r="E59" s="7"/>
      <c r="F59" s="4"/>
      <c r="G59" s="4"/>
      <c r="H59" s="30"/>
      <c r="I59" s="4"/>
      <c r="N59" s="7"/>
      <c r="O59" s="4"/>
      <c r="P59" s="4"/>
      <c r="Q59" s="3"/>
      <c r="R59" s="4"/>
      <c r="S59" s="4"/>
      <c r="T59" s="4"/>
      <c r="U59" s="4"/>
      <c r="W59" s="4"/>
      <c r="X59" s="4"/>
      <c r="Y59" s="4"/>
    </row>
    <row r="60" spans="3:40" ht="15" customHeight="1">
      <c r="C60" s="30"/>
      <c r="D60" s="7"/>
      <c r="E60" s="7"/>
      <c r="F60" s="4"/>
      <c r="G60" s="7"/>
      <c r="H60" s="30"/>
      <c r="I60" s="7"/>
      <c r="J60" s="46"/>
      <c r="K60" s="7"/>
      <c r="L60" s="7"/>
      <c r="M60" s="62"/>
      <c r="N60" s="63"/>
      <c r="O60" s="4"/>
      <c r="P60" s="4"/>
      <c r="Q60" s="4"/>
      <c r="R60" s="4"/>
      <c r="S60" s="4"/>
      <c r="T60" s="4"/>
      <c r="U60" s="4"/>
      <c r="W60" s="4"/>
      <c r="X60" s="60"/>
      <c r="Y60" s="28"/>
    </row>
    <row r="61" spans="3:40" ht="15" customHeight="1">
      <c r="C61" s="64"/>
      <c r="D61" s="7"/>
      <c r="E61" s="65"/>
      <c r="F61" s="30"/>
      <c r="G61" s="7"/>
      <c r="H61" s="64"/>
      <c r="I61" s="7"/>
      <c r="J61" s="65"/>
      <c r="K61" s="7"/>
      <c r="L61" s="7"/>
      <c r="M61" s="62"/>
      <c r="N61" s="63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AB61" s="31"/>
      <c r="AM61" s="44"/>
      <c r="AN61" s="45"/>
    </row>
    <row r="62" spans="3:40" ht="15" customHeight="1">
      <c r="D62" s="31"/>
      <c r="E62" s="31"/>
      <c r="F62" s="61"/>
      <c r="G62" s="31"/>
      <c r="I62" s="7"/>
      <c r="J62" s="65"/>
      <c r="K62" s="7"/>
      <c r="L62" s="7"/>
      <c r="M62" s="62"/>
      <c r="N62" s="61"/>
      <c r="O62" s="4"/>
      <c r="Q62" s="4"/>
      <c r="R62" s="4"/>
      <c r="S62" s="4"/>
      <c r="T62" s="4"/>
      <c r="U62" s="4"/>
      <c r="V62" s="4"/>
      <c r="W62" s="4"/>
      <c r="X62" s="4"/>
      <c r="Y62" s="30"/>
      <c r="Z62" s="31"/>
      <c r="AA62" s="31"/>
      <c r="AE62" s="31"/>
      <c r="AG62" s="31"/>
      <c r="AN62" s="31"/>
    </row>
    <row r="63" spans="3:40" ht="15" customHeight="1">
      <c r="W63" s="4"/>
      <c r="AG63" s="31"/>
    </row>
    <row r="64" spans="3:40" ht="15" customHeight="1">
      <c r="C64" s="66" t="s">
        <v>78</v>
      </c>
      <c r="M64" s="67"/>
      <c r="W64" s="4"/>
      <c r="AG64" s="31"/>
      <c r="AN64" s="31"/>
    </row>
    <row r="65" spans="3:40" ht="15" customHeight="1">
      <c r="W65" s="4"/>
      <c r="AG65" s="31"/>
    </row>
    <row r="66" spans="3:40" ht="15" customHeight="1">
      <c r="C66" s="5" t="s">
        <v>21</v>
      </c>
      <c r="D66" s="5" t="s">
        <v>33</v>
      </c>
      <c r="H66" s="5" t="s">
        <v>44</v>
      </c>
      <c r="W66" s="4"/>
      <c r="AF66" s="32"/>
      <c r="AG66" s="31"/>
    </row>
    <row r="67" spans="3:40" ht="15" customHeight="1">
      <c r="W67" s="4"/>
      <c r="X67" s="4"/>
      <c r="Y67" s="4"/>
    </row>
    <row r="68" spans="3:40" ht="15" customHeight="1">
      <c r="C68" s="5" t="s">
        <v>23</v>
      </c>
      <c r="D68" s="5" t="s">
        <v>32</v>
      </c>
      <c r="I68" s="5" t="s">
        <v>45</v>
      </c>
      <c r="W68" s="4"/>
      <c r="X68" s="60"/>
      <c r="Y68" s="28"/>
      <c r="Z68" s="4"/>
      <c r="AA68" s="4"/>
      <c r="AB68" s="4"/>
      <c r="AC68" s="4"/>
      <c r="AD68" s="4"/>
    </row>
    <row r="69" spans="3:40" ht="15" customHeight="1">
      <c r="C69" s="5" t="s">
        <v>17</v>
      </c>
      <c r="D69" s="5" t="s">
        <v>51</v>
      </c>
      <c r="I69" s="5" t="s">
        <v>46</v>
      </c>
      <c r="W69" s="4"/>
      <c r="X69" s="4"/>
      <c r="Y69" s="4"/>
      <c r="AB69" s="31"/>
      <c r="AM69" s="44"/>
      <c r="AN69" s="45"/>
    </row>
    <row r="70" spans="3:40" ht="15" customHeight="1">
      <c r="C70" s="5" t="s">
        <v>0</v>
      </c>
      <c r="D70" s="5" t="s">
        <v>2</v>
      </c>
      <c r="W70" s="4"/>
      <c r="X70" s="4"/>
      <c r="Y70" s="30"/>
      <c r="Z70" s="31"/>
      <c r="AA70" s="31"/>
      <c r="AE70" s="31"/>
      <c r="AG70" s="31"/>
      <c r="AN70" s="31"/>
    </row>
    <row r="71" spans="3:40" ht="15" customHeight="1">
      <c r="C71" s="5" t="s">
        <v>42</v>
      </c>
      <c r="D71" s="5" t="s">
        <v>43</v>
      </c>
      <c r="L71" s="68"/>
      <c r="W71" s="4"/>
      <c r="X71" s="4"/>
      <c r="Y71" s="30"/>
      <c r="Z71" s="7"/>
      <c r="AA71" s="7"/>
      <c r="AE71" s="31"/>
      <c r="AG71" s="31"/>
    </row>
    <row r="72" spans="3:40" ht="15" customHeight="1">
      <c r="C72" s="5" t="s">
        <v>17</v>
      </c>
      <c r="D72" s="5" t="s">
        <v>32</v>
      </c>
      <c r="L72" s="68"/>
      <c r="M72" s="32"/>
      <c r="W72" s="4"/>
      <c r="X72" s="4"/>
      <c r="Y72" s="30"/>
      <c r="Z72" s="31"/>
      <c r="AA72" s="31"/>
      <c r="AE72" s="31"/>
      <c r="AG72" s="31"/>
      <c r="AN72" s="31"/>
    </row>
    <row r="73" spans="3:40" ht="15" customHeight="1">
      <c r="C73" s="32" t="s">
        <v>34</v>
      </c>
      <c r="D73" s="32" t="s">
        <v>12</v>
      </c>
      <c r="E73" s="69" t="s">
        <v>60</v>
      </c>
      <c r="L73" s="61"/>
      <c r="M73" s="68" t="s">
        <v>7</v>
      </c>
      <c r="N73" s="61">
        <v>300</v>
      </c>
      <c r="O73" s="70" t="s">
        <v>4</v>
      </c>
      <c r="P73" s="32" t="s">
        <v>38</v>
      </c>
      <c r="Q73" s="31">
        <v>4</v>
      </c>
      <c r="R73" s="32" t="s">
        <v>3</v>
      </c>
      <c r="W73" s="4"/>
      <c r="X73" s="4"/>
      <c r="Y73" s="30"/>
      <c r="Z73" s="31"/>
      <c r="AA73" s="31"/>
      <c r="AE73" s="31"/>
      <c r="AG73" s="31"/>
    </row>
    <row r="74" spans="3:40" ht="15" customHeight="1">
      <c r="C74" s="32" t="s">
        <v>35</v>
      </c>
      <c r="D74" s="32" t="s">
        <v>13</v>
      </c>
      <c r="E74" s="69" t="s">
        <v>61</v>
      </c>
      <c r="K74" s="32" t="s">
        <v>62</v>
      </c>
      <c r="L74" s="61">
        <f>+N73</f>
        <v>300</v>
      </c>
      <c r="M74" s="68" t="s">
        <v>7</v>
      </c>
      <c r="N74" s="61">
        <v>3000</v>
      </c>
      <c r="O74" s="70" t="s">
        <v>4</v>
      </c>
      <c r="P74" s="32" t="s">
        <v>39</v>
      </c>
      <c r="Q74" s="31">
        <v>10</v>
      </c>
      <c r="R74" s="32" t="s">
        <v>3</v>
      </c>
      <c r="V74" s="4"/>
      <c r="W74" s="4"/>
      <c r="X74" s="4"/>
      <c r="Y74" s="30"/>
      <c r="Z74" s="31"/>
      <c r="AA74" s="31"/>
      <c r="AE74" s="32"/>
      <c r="AF74" s="32"/>
      <c r="AG74" s="31"/>
    </row>
    <row r="75" spans="3:40" ht="15" customHeight="1">
      <c r="C75" s="32" t="s">
        <v>36</v>
      </c>
      <c r="D75" s="32" t="s">
        <v>14</v>
      </c>
      <c r="E75" s="69" t="s">
        <v>63</v>
      </c>
      <c r="K75" s="32" t="s">
        <v>62</v>
      </c>
      <c r="L75" s="61">
        <f>+N74</f>
        <v>3000</v>
      </c>
      <c r="M75" s="68" t="s">
        <v>7</v>
      </c>
      <c r="N75" s="61">
        <v>7000</v>
      </c>
      <c r="O75" s="70" t="s">
        <v>4</v>
      </c>
      <c r="P75" s="32" t="s">
        <v>40</v>
      </c>
      <c r="Q75" s="31">
        <v>30</v>
      </c>
      <c r="R75" s="32" t="s">
        <v>3</v>
      </c>
      <c r="V75" s="4"/>
      <c r="W75" s="4"/>
      <c r="X75" s="4"/>
      <c r="Y75" s="4"/>
    </row>
    <row r="76" spans="3:40" ht="15" customHeight="1">
      <c r="C76" s="32" t="s">
        <v>37</v>
      </c>
      <c r="D76" s="32" t="s">
        <v>15</v>
      </c>
      <c r="E76" s="69" t="s">
        <v>60</v>
      </c>
      <c r="L76" s="61"/>
      <c r="M76" s="68" t="s">
        <v>8</v>
      </c>
      <c r="N76" s="61">
        <f>+N75</f>
        <v>7000</v>
      </c>
      <c r="O76" s="70" t="s">
        <v>4</v>
      </c>
      <c r="P76" s="32" t="s">
        <v>41</v>
      </c>
      <c r="Q76" s="31">
        <v>75</v>
      </c>
      <c r="R76" s="32" t="s">
        <v>3</v>
      </c>
      <c r="V76" s="4"/>
      <c r="W76" s="4"/>
      <c r="X76" s="60"/>
      <c r="Y76" s="28"/>
    </row>
    <row r="77" spans="3:40" ht="15" customHeight="1">
      <c r="C77" s="5" t="s">
        <v>1</v>
      </c>
      <c r="D77" s="5" t="s">
        <v>9</v>
      </c>
      <c r="V77" s="4"/>
      <c r="W77" s="4"/>
      <c r="X77" s="4"/>
      <c r="Y77" s="4"/>
      <c r="AB77" s="31"/>
      <c r="AM77" s="44"/>
      <c r="AN77" s="45"/>
    </row>
    <row r="78" spans="3:40" ht="15" customHeight="1">
      <c r="D78" s="32" t="s">
        <v>12</v>
      </c>
      <c r="E78" s="1" t="s">
        <v>29</v>
      </c>
      <c r="P78" s="5" t="s">
        <v>56</v>
      </c>
      <c r="R78" s="31">
        <v>0.3</v>
      </c>
      <c r="W78" s="4"/>
      <c r="X78" s="4"/>
      <c r="Y78" s="30"/>
      <c r="Z78" s="31"/>
      <c r="AA78" s="31"/>
      <c r="AE78" s="31"/>
      <c r="AG78" s="31"/>
      <c r="AN78" s="31"/>
    </row>
    <row r="79" spans="3:40" ht="15" customHeight="1">
      <c r="D79" s="32" t="s">
        <v>13</v>
      </c>
      <c r="E79" s="1" t="s">
        <v>30</v>
      </c>
      <c r="P79" s="5" t="s">
        <v>56</v>
      </c>
      <c r="R79" s="31">
        <v>0.5</v>
      </c>
      <c r="V79" s="4"/>
      <c r="W79" s="4"/>
      <c r="X79" s="4"/>
      <c r="Y79" s="30"/>
      <c r="Z79" s="7"/>
      <c r="AA79" s="7"/>
      <c r="AE79" s="31"/>
      <c r="AG79" s="31"/>
    </row>
    <row r="80" spans="3:40" ht="15" customHeight="1">
      <c r="D80" s="32" t="s">
        <v>14</v>
      </c>
      <c r="E80" s="1" t="s">
        <v>31</v>
      </c>
      <c r="P80" s="5" t="s">
        <v>56</v>
      </c>
      <c r="R80" s="31">
        <v>1</v>
      </c>
      <c r="V80" s="4"/>
      <c r="W80" s="4"/>
      <c r="X80" s="4"/>
      <c r="Y80" s="30"/>
      <c r="Z80" s="31"/>
      <c r="AA80" s="31"/>
      <c r="AE80" s="31"/>
      <c r="AG80" s="31"/>
      <c r="AN80" s="31"/>
    </row>
    <row r="81" spans="3:40" ht="15" customHeight="1">
      <c r="C81" s="5" t="s">
        <v>25</v>
      </c>
      <c r="D81" s="5" t="s">
        <v>6</v>
      </c>
      <c r="I81" s="1"/>
      <c r="J81" s="1"/>
      <c r="M81" s="1"/>
      <c r="N81" s="1"/>
      <c r="P81" s="1"/>
      <c r="R81" s="2"/>
      <c r="V81" s="4"/>
      <c r="W81" s="4"/>
      <c r="X81" s="4"/>
      <c r="Y81" s="30"/>
      <c r="Z81" s="31"/>
      <c r="AA81" s="31"/>
      <c r="AE81" s="31"/>
      <c r="AG81" s="31"/>
    </row>
    <row r="82" spans="3:40" ht="15" customHeight="1">
      <c r="C82" s="32" t="s">
        <v>47</v>
      </c>
      <c r="D82" s="32" t="s">
        <v>12</v>
      </c>
      <c r="E82" s="1" t="s">
        <v>24</v>
      </c>
      <c r="I82" s="1"/>
      <c r="J82" s="1"/>
      <c r="M82" s="1"/>
      <c r="N82" s="1"/>
      <c r="P82" s="5" t="s">
        <v>56</v>
      </c>
      <c r="R82" s="31">
        <v>1</v>
      </c>
      <c r="V82" s="4"/>
      <c r="W82" s="4"/>
      <c r="X82" s="4"/>
      <c r="Y82" s="30"/>
      <c r="Z82" s="31"/>
      <c r="AA82" s="31"/>
      <c r="AE82" s="32"/>
      <c r="AF82" s="32"/>
      <c r="AG82" s="31"/>
    </row>
    <row r="83" spans="3:40" ht="15" customHeight="1">
      <c r="C83" s="32" t="s">
        <v>48</v>
      </c>
      <c r="D83" s="32" t="s">
        <v>13</v>
      </c>
      <c r="E83" s="1" t="s">
        <v>26</v>
      </c>
      <c r="I83" s="1"/>
      <c r="J83" s="1"/>
      <c r="M83" s="1"/>
      <c r="N83" s="1"/>
      <c r="P83" s="5" t="s">
        <v>56</v>
      </c>
      <c r="R83" s="31">
        <v>3</v>
      </c>
      <c r="V83" s="4"/>
      <c r="W83" s="4"/>
      <c r="X83" s="4"/>
      <c r="Y83" s="4"/>
    </row>
    <row r="84" spans="3:40" ht="15" customHeight="1">
      <c r="C84" s="32" t="s">
        <v>49</v>
      </c>
      <c r="D84" s="32" t="s">
        <v>14</v>
      </c>
      <c r="E84" s="1" t="s">
        <v>27</v>
      </c>
      <c r="I84" s="1"/>
      <c r="J84" s="1"/>
      <c r="M84" s="1"/>
      <c r="N84" s="1"/>
      <c r="P84" s="5" t="s">
        <v>56</v>
      </c>
      <c r="R84" s="31">
        <v>5</v>
      </c>
      <c r="V84" s="4"/>
      <c r="W84" s="4"/>
      <c r="X84" s="60"/>
      <c r="Y84" s="28"/>
    </row>
    <row r="85" spans="3:40" ht="15" customHeight="1">
      <c r="C85" s="32" t="s">
        <v>50</v>
      </c>
      <c r="D85" s="32" t="s">
        <v>15</v>
      </c>
      <c r="E85" s="1" t="s">
        <v>28</v>
      </c>
      <c r="I85" s="1"/>
      <c r="J85" s="1"/>
      <c r="M85" s="1"/>
      <c r="N85" s="1"/>
      <c r="P85" s="1" t="s">
        <v>56</v>
      </c>
      <c r="R85" s="31">
        <v>7</v>
      </c>
      <c r="V85" s="4"/>
      <c r="W85" s="4"/>
      <c r="X85" s="4"/>
      <c r="Y85" s="30"/>
      <c r="Z85" s="31"/>
      <c r="AA85" s="31"/>
      <c r="AE85" s="31"/>
      <c r="AG85" s="31"/>
      <c r="AN85" s="31"/>
    </row>
    <row r="86" spans="3:40" ht="15" customHeight="1">
      <c r="C86" s="5" t="s">
        <v>57</v>
      </c>
      <c r="D86" s="5" t="s">
        <v>58</v>
      </c>
      <c r="V86" s="4"/>
      <c r="W86" s="4"/>
      <c r="X86" s="4"/>
      <c r="Y86" s="30"/>
      <c r="Z86" s="7"/>
      <c r="AA86" s="7"/>
      <c r="AE86" s="31"/>
      <c r="AG86" s="31"/>
    </row>
    <row r="87" spans="3:40" ht="15" customHeight="1">
      <c r="E87" s="5" t="s">
        <v>79</v>
      </c>
      <c r="K87" s="5" t="s">
        <v>10</v>
      </c>
      <c r="M87" s="71">
        <v>0.25</v>
      </c>
      <c r="N87" s="31">
        <f>+N88-M87</f>
        <v>0.75</v>
      </c>
      <c r="V87" s="4"/>
      <c r="X87" s="4"/>
      <c r="Y87" s="30"/>
      <c r="Z87" s="31"/>
      <c r="AA87" s="31"/>
      <c r="AE87" s="31"/>
      <c r="AG87" s="31"/>
      <c r="AN87" s="31"/>
    </row>
    <row r="88" spans="3:40" ht="15" customHeight="1">
      <c r="E88" s="5" t="s">
        <v>59</v>
      </c>
      <c r="K88" s="5" t="s">
        <v>11</v>
      </c>
      <c r="M88" s="71">
        <v>0</v>
      </c>
      <c r="N88" s="31">
        <v>1</v>
      </c>
      <c r="V88" s="4"/>
      <c r="X88" s="4"/>
      <c r="Y88" s="30"/>
      <c r="Z88" s="31"/>
      <c r="AA88" s="31"/>
      <c r="AE88" s="31"/>
      <c r="AG88" s="31"/>
    </row>
    <row r="89" spans="3:40" ht="15" customHeight="1">
      <c r="I89" s="71"/>
      <c r="J89" s="31"/>
      <c r="V89" s="4"/>
      <c r="X89" s="4"/>
      <c r="Y89" s="4"/>
      <c r="AE89" s="32"/>
      <c r="AF89" s="32"/>
      <c r="AG89" s="31"/>
    </row>
    <row r="90" spans="3:40" ht="15" customHeight="1">
      <c r="I90" s="71"/>
      <c r="J90" s="31"/>
      <c r="V90" s="4"/>
      <c r="X90" s="4"/>
      <c r="Y90" s="4"/>
    </row>
    <row r="91" spans="3:40" ht="15" customHeight="1">
      <c r="O91" s="4"/>
      <c r="V91" s="4"/>
    </row>
    <row r="92" spans="3:40" ht="15" customHeight="1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3:40" ht="15" customHeight="1">
      <c r="C93" s="28"/>
      <c r="D93" s="72"/>
      <c r="E93" s="28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3:40" ht="15" customHeight="1">
      <c r="C94" s="60"/>
      <c r="D94" s="28"/>
      <c r="E94" s="4"/>
      <c r="F94" s="4"/>
      <c r="G94" s="4"/>
      <c r="H94" s="4"/>
      <c r="I94" s="4"/>
      <c r="J94" s="4"/>
      <c r="K94" s="4"/>
      <c r="L94" s="4"/>
      <c r="M94" s="4"/>
      <c r="N94" s="29"/>
      <c r="O94" s="4"/>
      <c r="P94" s="4"/>
      <c r="Q94" s="4"/>
      <c r="R94" s="4"/>
      <c r="S94" s="4"/>
      <c r="T94" s="4"/>
      <c r="U94" s="4"/>
      <c r="V94" s="4"/>
    </row>
    <row r="95" spans="3:40" ht="15" customHeight="1">
      <c r="C95" s="4"/>
      <c r="D95" s="4"/>
      <c r="E95" s="4"/>
      <c r="F95" s="7"/>
      <c r="G95" s="4"/>
      <c r="H95" s="60"/>
      <c r="I95" s="4"/>
      <c r="J95" s="4"/>
      <c r="K95" s="7"/>
      <c r="L95" s="4"/>
      <c r="M95" s="4"/>
      <c r="N95" s="30"/>
      <c r="O95" s="4"/>
      <c r="P95" s="4"/>
      <c r="Q95" s="4"/>
      <c r="R95" s="4"/>
      <c r="S95" s="4"/>
      <c r="T95" s="4"/>
      <c r="U95" s="4"/>
      <c r="V95" s="4"/>
    </row>
    <row r="96" spans="3:40" ht="15" customHeight="1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3:22" ht="15" customHeight="1">
      <c r="C97" s="28"/>
      <c r="D97" s="72"/>
      <c r="E97" s="28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3:22" ht="15" customHeight="1">
      <c r="C98" s="4"/>
      <c r="D98" s="73"/>
      <c r="E98" s="4"/>
      <c r="F98" s="4"/>
      <c r="G98" s="4"/>
      <c r="H98" s="4"/>
      <c r="I98" s="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3:22" ht="15" customHeight="1">
      <c r="C99" s="4"/>
      <c r="D99" s="7"/>
      <c r="E99" s="4"/>
      <c r="F99" s="4"/>
      <c r="G99" s="4"/>
      <c r="H99" s="4"/>
      <c r="I99" s="48"/>
      <c r="J99" s="4"/>
      <c r="K99" s="4"/>
      <c r="L99" s="4"/>
      <c r="M99" s="4"/>
      <c r="N99" s="4"/>
      <c r="O99" s="4"/>
      <c r="P99" s="4"/>
      <c r="Q99" s="3"/>
      <c r="R99" s="4"/>
      <c r="S99" s="4"/>
      <c r="T99" s="4"/>
      <c r="U99" s="4"/>
      <c r="V99" s="4"/>
    </row>
    <row r="100" spans="3:22" ht="15" customHeight="1">
      <c r="C100" s="6"/>
      <c r="D100" s="7"/>
      <c r="E100" s="4"/>
      <c r="F100" s="4"/>
      <c r="G100" s="143"/>
      <c r="H100" s="143"/>
      <c r="I100" s="143"/>
      <c r="J100" s="143"/>
      <c r="K100" s="143"/>
      <c r="L100" s="143"/>
      <c r="M100" s="143"/>
      <c r="N100" s="4"/>
      <c r="O100" s="4"/>
      <c r="P100" s="4"/>
      <c r="Q100" s="3"/>
      <c r="R100" s="4"/>
      <c r="S100" s="4"/>
      <c r="T100" s="4"/>
      <c r="U100" s="4"/>
      <c r="V100" s="4"/>
    </row>
    <row r="101" spans="3:22" ht="15" customHeight="1">
      <c r="C101" s="6"/>
      <c r="D101" s="7"/>
      <c r="E101" s="4"/>
      <c r="F101" s="4"/>
      <c r="G101" s="4"/>
      <c r="H101" s="30"/>
      <c r="I101" s="7"/>
      <c r="J101" s="33"/>
      <c r="K101" s="33"/>
      <c r="L101" s="33"/>
      <c r="M101" s="33"/>
      <c r="N101" s="4"/>
      <c r="O101" s="4"/>
      <c r="P101" s="4"/>
      <c r="Q101" s="3"/>
      <c r="R101" s="4"/>
      <c r="S101" s="4"/>
      <c r="T101" s="4"/>
      <c r="U101" s="4"/>
      <c r="V101" s="4"/>
    </row>
    <row r="102" spans="3:22" ht="15" customHeight="1">
      <c r="C102" s="6"/>
      <c r="D102" s="7"/>
      <c r="E102" s="7"/>
      <c r="F102" s="4"/>
      <c r="G102" s="7"/>
      <c r="H102" s="30"/>
      <c r="I102" s="7"/>
      <c r="J102" s="65"/>
      <c r="K102" s="7"/>
      <c r="L102" s="7"/>
      <c r="M102" s="63"/>
      <c r="N102" s="63"/>
      <c r="O102" s="4"/>
      <c r="P102" s="4"/>
      <c r="Q102" s="3"/>
      <c r="R102" s="4"/>
      <c r="S102" s="4"/>
      <c r="T102" s="4"/>
      <c r="U102" s="4"/>
      <c r="V102" s="4"/>
    </row>
    <row r="103" spans="3:22" ht="15" customHeight="1">
      <c r="C103" s="30"/>
      <c r="D103" s="7"/>
      <c r="E103" s="7"/>
      <c r="F103" s="4"/>
      <c r="G103" s="7"/>
      <c r="H103" s="30"/>
      <c r="I103" s="7"/>
      <c r="J103" s="65"/>
      <c r="K103" s="7"/>
      <c r="L103" s="7"/>
      <c r="M103" s="63"/>
      <c r="N103" s="63"/>
      <c r="O103" s="4"/>
      <c r="P103" s="4"/>
      <c r="Q103" s="4"/>
      <c r="R103" s="4"/>
      <c r="S103" s="4"/>
      <c r="T103" s="4"/>
      <c r="U103" s="4"/>
      <c r="V103" s="4"/>
    </row>
    <row r="104" spans="3:22" ht="15" customHeight="1">
      <c r="C104" s="64"/>
      <c r="D104" s="7"/>
      <c r="E104" s="65"/>
      <c r="F104" s="30"/>
      <c r="G104" s="7"/>
      <c r="H104" s="64"/>
      <c r="I104" s="7"/>
      <c r="J104" s="65"/>
      <c r="K104" s="7"/>
      <c r="L104" s="7"/>
      <c r="M104" s="63"/>
      <c r="N104" s="63"/>
      <c r="O104" s="4"/>
      <c r="P104" s="4"/>
      <c r="Q104" s="4"/>
      <c r="R104" s="4"/>
      <c r="S104" s="4"/>
      <c r="T104" s="4"/>
      <c r="U104" s="4"/>
      <c r="V104" s="4"/>
    </row>
    <row r="105" spans="3:22" ht="15" customHeight="1">
      <c r="C105" s="4"/>
      <c r="D105" s="7"/>
      <c r="E105" s="7"/>
      <c r="F105" s="63"/>
      <c r="G105" s="7"/>
      <c r="H105" s="4"/>
      <c r="I105" s="7"/>
      <c r="J105" s="65"/>
      <c r="K105" s="7"/>
      <c r="L105" s="7"/>
      <c r="M105" s="63"/>
      <c r="N105" s="63"/>
      <c r="O105" s="4"/>
      <c r="P105" s="4"/>
      <c r="Q105" s="4"/>
      <c r="R105" s="4"/>
      <c r="S105" s="4"/>
      <c r="T105" s="4"/>
      <c r="U105" s="4"/>
      <c r="V105" s="4"/>
    </row>
    <row r="106" spans="3:22" ht="15" customHeight="1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3:22" ht="15" customHeight="1">
      <c r="C107" s="60"/>
      <c r="D107" s="28"/>
      <c r="E107" s="4"/>
      <c r="F107" s="4"/>
      <c r="G107" s="4"/>
      <c r="H107" s="4"/>
      <c r="I107" s="4"/>
      <c r="J107" s="4"/>
      <c r="K107" s="4"/>
      <c r="L107" s="4"/>
      <c r="M107" s="4"/>
      <c r="N107" s="29"/>
      <c r="O107" s="4"/>
      <c r="P107" s="4"/>
      <c r="Q107" s="4"/>
      <c r="R107" s="4"/>
      <c r="S107" s="4"/>
      <c r="T107" s="4"/>
      <c r="U107" s="4"/>
      <c r="V107" s="4"/>
    </row>
    <row r="108" spans="3:22" ht="15" customHeight="1">
      <c r="C108" s="4"/>
      <c r="D108" s="4"/>
      <c r="E108" s="4"/>
      <c r="F108" s="7"/>
      <c r="G108" s="7"/>
      <c r="H108" s="74"/>
      <c r="I108" s="4"/>
      <c r="J108" s="4"/>
      <c r="K108" s="7"/>
      <c r="L108" s="4"/>
      <c r="M108" s="4"/>
      <c r="N108" s="30"/>
      <c r="O108" s="4"/>
      <c r="P108" s="4"/>
      <c r="Q108" s="4"/>
      <c r="R108" s="4"/>
      <c r="S108" s="4"/>
      <c r="T108" s="4"/>
      <c r="U108" s="4"/>
      <c r="V108" s="4"/>
    </row>
    <row r="109" spans="3:22" ht="15" customHeight="1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3:22" ht="15" customHeight="1">
      <c r="C110" s="28"/>
      <c r="D110" s="72"/>
      <c r="E110" s="28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3:22" ht="15" customHeight="1">
      <c r="C111" s="4"/>
      <c r="D111" s="73"/>
      <c r="E111" s="4"/>
      <c r="F111" s="4"/>
      <c r="G111" s="4"/>
      <c r="H111" s="4"/>
      <c r="I111" s="7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3:22" ht="15" customHeight="1">
      <c r="C112" s="4"/>
      <c r="D112" s="7"/>
      <c r="E112" s="4"/>
      <c r="F112" s="4"/>
      <c r="G112" s="4"/>
      <c r="H112" s="4"/>
      <c r="I112" s="48"/>
      <c r="J112" s="4"/>
      <c r="K112" s="4"/>
      <c r="L112" s="4"/>
      <c r="M112" s="4"/>
      <c r="N112" s="4"/>
      <c r="O112" s="4"/>
      <c r="P112" s="4"/>
      <c r="Q112" s="3"/>
      <c r="R112" s="4"/>
      <c r="S112" s="4"/>
      <c r="T112" s="4"/>
      <c r="U112" s="4"/>
      <c r="V112" s="4"/>
    </row>
    <row r="113" spans="3:22" ht="15" customHeight="1">
      <c r="C113" s="6"/>
      <c r="D113" s="7"/>
      <c r="E113" s="4"/>
      <c r="F113" s="4"/>
      <c r="G113" s="143"/>
      <c r="H113" s="143"/>
      <c r="I113" s="143"/>
      <c r="J113" s="143"/>
      <c r="K113" s="143"/>
      <c r="L113" s="143"/>
      <c r="M113" s="143"/>
      <c r="N113" s="4"/>
      <c r="O113" s="4"/>
      <c r="P113" s="4"/>
      <c r="Q113" s="3"/>
      <c r="R113" s="4"/>
      <c r="S113" s="4"/>
      <c r="T113" s="4"/>
      <c r="U113" s="4"/>
      <c r="V113" s="4"/>
    </row>
    <row r="114" spans="3:22" ht="15" customHeight="1">
      <c r="C114" s="6"/>
      <c r="D114" s="7"/>
      <c r="E114" s="4"/>
      <c r="F114" s="4"/>
      <c r="G114" s="4"/>
      <c r="H114" s="30"/>
      <c r="I114" s="7"/>
      <c r="J114" s="33"/>
      <c r="K114" s="33"/>
      <c r="L114" s="33"/>
      <c r="M114" s="33"/>
      <c r="N114" s="4"/>
      <c r="O114" s="4"/>
      <c r="P114" s="4"/>
      <c r="Q114" s="3"/>
      <c r="R114" s="4"/>
      <c r="S114" s="4"/>
      <c r="T114" s="4"/>
      <c r="U114" s="4"/>
      <c r="V114" s="4"/>
    </row>
    <row r="115" spans="3:22" ht="15" customHeight="1">
      <c r="C115" s="4"/>
      <c r="D115" s="7"/>
      <c r="E115" s="7"/>
      <c r="F115" s="4"/>
      <c r="G115" s="7"/>
      <c r="H115" s="30"/>
      <c r="I115" s="7"/>
      <c r="J115" s="65"/>
      <c r="K115" s="7"/>
      <c r="L115" s="7"/>
      <c r="M115" s="63"/>
      <c r="N115" s="63"/>
      <c r="O115" s="4"/>
      <c r="P115" s="4"/>
      <c r="Q115" s="3"/>
      <c r="R115" s="4"/>
      <c r="S115" s="4"/>
      <c r="T115" s="4"/>
      <c r="U115" s="4"/>
      <c r="V115" s="4"/>
    </row>
    <row r="116" spans="3:22" ht="15" customHeight="1">
      <c r="C116" s="30"/>
      <c r="D116" s="75"/>
      <c r="E116" s="75"/>
      <c r="F116" s="76"/>
      <c r="G116" s="75"/>
      <c r="H116" s="77"/>
      <c r="I116" s="75"/>
      <c r="J116" s="78"/>
      <c r="K116" s="75"/>
      <c r="L116" s="75"/>
      <c r="M116" s="79"/>
      <c r="N116" s="79"/>
      <c r="O116" s="4"/>
      <c r="P116" s="4"/>
      <c r="Q116" s="4"/>
      <c r="R116" s="4"/>
      <c r="S116" s="4"/>
      <c r="T116" s="4"/>
      <c r="U116" s="4"/>
      <c r="V116" s="4"/>
    </row>
    <row r="117" spans="3:22" ht="15" customHeight="1">
      <c r="C117" s="64"/>
      <c r="D117" s="7"/>
      <c r="E117" s="65"/>
      <c r="F117" s="30"/>
      <c r="G117" s="7"/>
      <c r="H117" s="64"/>
      <c r="I117" s="7"/>
      <c r="J117" s="65"/>
      <c r="K117" s="7"/>
      <c r="L117" s="7"/>
      <c r="M117" s="63"/>
      <c r="N117" s="63"/>
      <c r="O117" s="4"/>
      <c r="P117" s="4"/>
      <c r="Q117" s="4"/>
      <c r="R117" s="4"/>
      <c r="S117" s="4"/>
      <c r="T117" s="4"/>
      <c r="U117" s="4"/>
      <c r="V117" s="4"/>
    </row>
    <row r="118" spans="3:22" ht="15" customHeight="1">
      <c r="C118" s="4"/>
      <c r="D118" s="7"/>
      <c r="E118" s="7"/>
      <c r="F118" s="63"/>
      <c r="G118" s="7"/>
      <c r="H118" s="4"/>
      <c r="I118" s="7"/>
      <c r="J118" s="65"/>
      <c r="K118" s="7"/>
      <c r="L118" s="7"/>
      <c r="M118" s="63"/>
      <c r="N118" s="63"/>
      <c r="O118" s="4"/>
      <c r="P118" s="4"/>
      <c r="Q118" s="4"/>
      <c r="R118" s="4"/>
      <c r="S118" s="4"/>
      <c r="T118" s="4"/>
      <c r="U118" s="4"/>
      <c r="V118" s="4"/>
    </row>
    <row r="119" spans="3:22" ht="15" customHeight="1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3:22" ht="15" customHeight="1">
      <c r="C120" s="60"/>
      <c r="D120" s="28"/>
      <c r="E120" s="4"/>
      <c r="F120" s="4"/>
      <c r="G120" s="4"/>
      <c r="H120" s="4"/>
      <c r="I120" s="4"/>
      <c r="J120" s="4"/>
      <c r="K120" s="4"/>
      <c r="L120" s="4"/>
      <c r="M120" s="4"/>
      <c r="N120" s="29"/>
      <c r="O120" s="4"/>
      <c r="P120" s="4"/>
      <c r="Q120" s="4"/>
      <c r="R120" s="4"/>
      <c r="S120" s="4"/>
      <c r="T120" s="4"/>
      <c r="U120" s="4"/>
      <c r="V120" s="4"/>
    </row>
    <row r="121" spans="3:22" ht="15" customHeight="1">
      <c r="C121" s="4"/>
      <c r="D121" s="4"/>
      <c r="E121" s="4"/>
      <c r="F121" s="7"/>
      <c r="G121" s="7"/>
      <c r="H121" s="74"/>
      <c r="I121" s="4"/>
      <c r="J121" s="4"/>
      <c r="K121" s="7"/>
      <c r="L121" s="4"/>
      <c r="M121" s="4"/>
      <c r="N121" s="30"/>
      <c r="O121" s="4"/>
      <c r="P121" s="4"/>
      <c r="Q121" s="4"/>
      <c r="R121" s="4"/>
      <c r="S121" s="4"/>
      <c r="T121" s="4"/>
      <c r="U121" s="4"/>
      <c r="V121" s="4"/>
    </row>
    <row r="122" spans="3:22" ht="15" customHeight="1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3:22" ht="15" customHeight="1">
      <c r="C123" s="28"/>
      <c r="D123" s="72"/>
      <c r="E123" s="28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3:22" ht="15" customHeight="1">
      <c r="C124" s="4"/>
      <c r="D124" s="73"/>
      <c r="E124" s="4"/>
      <c r="F124" s="4"/>
      <c r="G124" s="4"/>
      <c r="H124" s="4"/>
      <c r="I124" s="7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3:22" ht="15" customHeight="1">
      <c r="C125" s="4"/>
      <c r="D125" s="7"/>
      <c r="E125" s="4"/>
      <c r="F125" s="4"/>
      <c r="G125" s="4"/>
      <c r="H125" s="4"/>
      <c r="I125" s="48"/>
      <c r="J125" s="4"/>
      <c r="K125" s="4"/>
      <c r="L125" s="4"/>
      <c r="M125" s="4"/>
      <c r="N125" s="4"/>
      <c r="O125" s="4"/>
      <c r="P125" s="4"/>
      <c r="Q125" s="3"/>
      <c r="R125" s="4"/>
      <c r="S125" s="4"/>
      <c r="T125" s="4"/>
      <c r="U125" s="4"/>
      <c r="V125" s="4"/>
    </row>
    <row r="126" spans="3:22" ht="15" customHeight="1">
      <c r="C126" s="6"/>
      <c r="D126" s="7"/>
      <c r="E126" s="4"/>
      <c r="F126" s="4"/>
      <c r="G126" s="143"/>
      <c r="H126" s="143"/>
      <c r="I126" s="143"/>
      <c r="J126" s="143"/>
      <c r="K126" s="143"/>
      <c r="L126" s="143"/>
      <c r="M126" s="143"/>
      <c r="N126" s="4"/>
      <c r="O126" s="4"/>
      <c r="P126" s="4"/>
      <c r="Q126" s="3"/>
      <c r="R126" s="4"/>
      <c r="S126" s="4"/>
      <c r="T126" s="4"/>
      <c r="U126" s="4"/>
      <c r="V126" s="4"/>
    </row>
    <row r="127" spans="3:22" ht="15" customHeight="1">
      <c r="C127" s="6"/>
      <c r="D127" s="7"/>
      <c r="E127" s="4"/>
      <c r="F127" s="4"/>
      <c r="G127" s="4"/>
      <c r="H127" s="30"/>
      <c r="I127" s="7"/>
      <c r="J127" s="33"/>
      <c r="K127" s="33"/>
      <c r="L127" s="33"/>
      <c r="M127" s="33"/>
      <c r="N127" s="4"/>
      <c r="O127" s="4"/>
      <c r="P127" s="4"/>
      <c r="Q127" s="3"/>
      <c r="R127" s="4"/>
      <c r="S127" s="4"/>
      <c r="T127" s="4"/>
      <c r="U127" s="4"/>
      <c r="V127" s="4"/>
    </row>
    <row r="128" spans="3:22" ht="15" customHeight="1">
      <c r="C128" s="4"/>
      <c r="D128" s="7"/>
      <c r="E128" s="7"/>
      <c r="F128" s="4"/>
      <c r="G128" s="7"/>
      <c r="H128" s="30"/>
      <c r="I128" s="7"/>
      <c r="J128" s="65"/>
      <c r="K128" s="7"/>
      <c r="L128" s="7"/>
      <c r="M128" s="63"/>
      <c r="N128" s="63"/>
      <c r="O128" s="4"/>
      <c r="P128" s="4"/>
      <c r="Q128" s="3"/>
      <c r="R128" s="4"/>
      <c r="S128" s="4"/>
      <c r="T128" s="4"/>
      <c r="U128" s="4"/>
      <c r="V128" s="4"/>
    </row>
    <row r="129" spans="3:22" ht="15" customHeight="1">
      <c r="C129" s="30"/>
      <c r="D129" s="75"/>
      <c r="E129" s="75"/>
      <c r="F129" s="76"/>
      <c r="G129" s="75"/>
      <c r="H129" s="77"/>
      <c r="I129" s="75"/>
      <c r="J129" s="78"/>
      <c r="K129" s="75"/>
      <c r="L129" s="75"/>
      <c r="M129" s="79"/>
      <c r="N129" s="79"/>
      <c r="O129" s="4"/>
      <c r="P129" s="4"/>
      <c r="Q129" s="4"/>
      <c r="R129" s="4"/>
      <c r="S129" s="4"/>
      <c r="T129" s="4"/>
      <c r="U129" s="4"/>
      <c r="V129" s="4"/>
    </row>
    <row r="130" spans="3:22" ht="15" customHeight="1">
      <c r="C130" s="64"/>
      <c r="D130" s="7"/>
      <c r="E130" s="65"/>
      <c r="F130" s="30"/>
      <c r="G130" s="7"/>
      <c r="H130" s="64"/>
      <c r="I130" s="7"/>
      <c r="J130" s="65"/>
      <c r="K130" s="7"/>
      <c r="L130" s="7"/>
      <c r="M130" s="63"/>
      <c r="N130" s="63"/>
      <c r="O130" s="4"/>
      <c r="P130" s="4"/>
      <c r="Q130" s="4"/>
      <c r="R130" s="4"/>
      <c r="S130" s="4"/>
      <c r="T130" s="4"/>
      <c r="U130" s="4"/>
      <c r="V130" s="4"/>
    </row>
    <row r="131" spans="3:22" ht="15" customHeight="1">
      <c r="C131" s="4"/>
      <c r="D131" s="7"/>
      <c r="E131" s="7"/>
      <c r="F131" s="63"/>
      <c r="G131" s="7"/>
      <c r="H131" s="4"/>
      <c r="I131" s="7"/>
      <c r="J131" s="65"/>
      <c r="K131" s="7"/>
      <c r="L131" s="7"/>
      <c r="M131" s="63"/>
      <c r="N131" s="63"/>
      <c r="O131" s="4"/>
      <c r="P131" s="4"/>
      <c r="Q131" s="4"/>
      <c r="R131" s="4"/>
      <c r="S131" s="4"/>
      <c r="T131" s="4"/>
      <c r="U131" s="4"/>
      <c r="V131" s="4"/>
    </row>
    <row r="132" spans="3:22" ht="15" customHeight="1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3:22" ht="15" customHeight="1">
      <c r="C133" s="60"/>
      <c r="D133" s="28"/>
      <c r="E133" s="4"/>
      <c r="F133" s="4"/>
      <c r="G133" s="4"/>
      <c r="H133" s="4"/>
      <c r="I133" s="4"/>
      <c r="J133" s="4"/>
      <c r="K133" s="4"/>
      <c r="L133" s="4"/>
      <c r="M133" s="4"/>
      <c r="N133" s="29"/>
      <c r="O133" s="4"/>
      <c r="P133" s="4"/>
      <c r="Q133" s="4"/>
      <c r="R133" s="4"/>
      <c r="S133" s="4"/>
      <c r="T133" s="4"/>
      <c r="U133" s="4"/>
      <c r="V133" s="4"/>
    </row>
    <row r="134" spans="3:22" ht="15" customHeight="1">
      <c r="C134" s="4"/>
      <c r="D134" s="4"/>
      <c r="E134" s="4"/>
      <c r="F134" s="7"/>
      <c r="G134" s="4"/>
      <c r="H134" s="60"/>
      <c r="I134" s="4"/>
      <c r="J134" s="4"/>
      <c r="K134" s="7"/>
      <c r="L134" s="4"/>
      <c r="M134" s="4"/>
      <c r="N134" s="30"/>
      <c r="O134" s="4"/>
      <c r="P134" s="4"/>
      <c r="Q134" s="4"/>
      <c r="R134" s="4"/>
      <c r="S134" s="4"/>
      <c r="T134" s="4"/>
      <c r="U134" s="4"/>
      <c r="V134" s="4"/>
    </row>
    <row r="135" spans="3:22" ht="15" customHeight="1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3:22" ht="15" customHeight="1">
      <c r="C136" s="28"/>
      <c r="D136" s="72"/>
      <c r="E136" s="28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3:22" ht="15" customHeight="1">
      <c r="C137" s="4"/>
      <c r="D137" s="73"/>
      <c r="E137" s="4"/>
      <c r="F137" s="4"/>
      <c r="G137" s="4"/>
      <c r="H137" s="4"/>
      <c r="I137" s="7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3:22" ht="15" customHeight="1">
      <c r="C138" s="4"/>
      <c r="D138" s="7"/>
      <c r="E138" s="4"/>
      <c r="F138" s="4"/>
      <c r="G138" s="4"/>
      <c r="H138" s="4"/>
      <c r="I138" s="48"/>
      <c r="J138" s="4"/>
      <c r="K138" s="4"/>
      <c r="L138" s="4"/>
      <c r="M138" s="4"/>
      <c r="N138" s="4"/>
      <c r="O138" s="4"/>
      <c r="P138" s="4"/>
      <c r="Q138" s="3"/>
      <c r="R138" s="4"/>
      <c r="S138" s="4"/>
      <c r="T138" s="4"/>
      <c r="U138" s="4"/>
      <c r="V138" s="4"/>
    </row>
    <row r="139" spans="3:22" ht="15" customHeight="1">
      <c r="C139" s="6"/>
      <c r="D139" s="7"/>
      <c r="E139" s="4"/>
      <c r="F139" s="4"/>
      <c r="G139" s="143"/>
      <c r="H139" s="143"/>
      <c r="I139" s="143"/>
      <c r="J139" s="143"/>
      <c r="K139" s="143"/>
      <c r="L139" s="143"/>
      <c r="M139" s="143"/>
      <c r="N139" s="4"/>
      <c r="O139" s="4"/>
      <c r="P139" s="4"/>
      <c r="Q139" s="3"/>
      <c r="R139" s="4"/>
      <c r="S139" s="4"/>
      <c r="T139" s="4"/>
      <c r="U139" s="4"/>
      <c r="V139" s="4"/>
    </row>
    <row r="140" spans="3:22" ht="15" customHeight="1">
      <c r="C140" s="6"/>
      <c r="D140" s="7"/>
      <c r="E140" s="4"/>
      <c r="F140" s="4"/>
      <c r="G140" s="4"/>
      <c r="H140" s="30"/>
      <c r="I140" s="7"/>
      <c r="J140" s="33"/>
      <c r="K140" s="33"/>
      <c r="L140" s="33"/>
      <c r="M140" s="33"/>
      <c r="N140" s="4"/>
      <c r="O140" s="4"/>
      <c r="P140" s="4"/>
      <c r="Q140" s="3"/>
      <c r="R140" s="4"/>
      <c r="S140" s="4"/>
      <c r="T140" s="4"/>
      <c r="U140" s="4"/>
      <c r="V140" s="4"/>
    </row>
    <row r="141" spans="3:22" ht="15" customHeight="1">
      <c r="C141" s="4"/>
      <c r="D141" s="7"/>
      <c r="E141" s="7"/>
      <c r="F141" s="4"/>
      <c r="G141" s="7"/>
      <c r="H141" s="30"/>
      <c r="I141" s="7"/>
      <c r="J141" s="65"/>
      <c r="K141" s="7"/>
      <c r="L141" s="7"/>
      <c r="M141" s="63"/>
      <c r="N141" s="63"/>
      <c r="O141" s="4"/>
      <c r="P141" s="4"/>
      <c r="Q141" s="3"/>
      <c r="R141" s="4"/>
      <c r="S141" s="4"/>
      <c r="T141" s="4"/>
      <c r="U141" s="4"/>
      <c r="V141" s="4"/>
    </row>
    <row r="142" spans="3:22" ht="15" customHeight="1">
      <c r="C142" s="30"/>
      <c r="D142" s="7"/>
      <c r="E142" s="7"/>
      <c r="F142" s="4"/>
      <c r="G142" s="7"/>
      <c r="H142" s="30"/>
      <c r="I142" s="7"/>
      <c r="J142" s="65"/>
      <c r="K142" s="7"/>
      <c r="L142" s="7"/>
      <c r="M142" s="63"/>
      <c r="N142" s="63"/>
      <c r="O142" s="4"/>
      <c r="P142" s="4"/>
      <c r="Q142" s="4"/>
      <c r="R142" s="4"/>
      <c r="S142" s="4"/>
      <c r="T142" s="4"/>
      <c r="U142" s="4"/>
      <c r="V142" s="4"/>
    </row>
    <row r="143" spans="3:22" ht="15" customHeight="1">
      <c r="C143" s="64"/>
      <c r="D143" s="7"/>
      <c r="E143" s="65"/>
      <c r="F143" s="30"/>
      <c r="G143" s="7"/>
      <c r="H143" s="64"/>
      <c r="I143" s="7"/>
      <c r="J143" s="65"/>
      <c r="K143" s="7"/>
      <c r="L143" s="7"/>
      <c r="M143" s="63"/>
      <c r="N143" s="63"/>
      <c r="O143" s="4"/>
      <c r="P143" s="4"/>
      <c r="Q143" s="4"/>
      <c r="R143" s="4"/>
      <c r="S143" s="4"/>
      <c r="T143" s="4"/>
      <c r="U143" s="4"/>
      <c r="V143" s="4"/>
    </row>
    <row r="144" spans="3:22" ht="15" customHeight="1">
      <c r="C144" s="4"/>
      <c r="D144" s="7"/>
      <c r="E144" s="7"/>
      <c r="F144" s="63"/>
      <c r="G144" s="7"/>
      <c r="H144" s="4"/>
      <c r="I144" s="7"/>
      <c r="J144" s="65"/>
      <c r="K144" s="7"/>
      <c r="L144" s="7"/>
      <c r="M144" s="63"/>
      <c r="N144" s="63"/>
      <c r="O144" s="4"/>
      <c r="P144" s="4"/>
      <c r="Q144" s="4"/>
      <c r="R144" s="4"/>
      <c r="S144" s="4"/>
      <c r="T144" s="4"/>
      <c r="U144" s="4"/>
      <c r="V144" s="4"/>
    </row>
    <row r="145" spans="3:22" ht="15" customHeight="1">
      <c r="C145" s="4"/>
      <c r="D145" s="7"/>
      <c r="E145" s="7"/>
      <c r="F145" s="63"/>
      <c r="G145" s="7"/>
      <c r="H145" s="4"/>
      <c r="I145" s="7"/>
      <c r="J145" s="65"/>
      <c r="K145" s="7"/>
      <c r="L145" s="7"/>
      <c r="M145" s="63"/>
      <c r="N145" s="63"/>
      <c r="O145" s="4"/>
      <c r="P145" s="4"/>
      <c r="Q145" s="4"/>
      <c r="R145" s="4"/>
      <c r="S145" s="4"/>
      <c r="T145" s="4"/>
      <c r="U145" s="4"/>
      <c r="V145" s="4"/>
    </row>
    <row r="146" spans="3:22" ht="15" customHeight="1">
      <c r="C146" s="60"/>
      <c r="D146" s="28"/>
      <c r="E146" s="4"/>
      <c r="F146" s="4"/>
      <c r="G146" s="4"/>
      <c r="H146" s="4"/>
      <c r="I146" s="4"/>
      <c r="J146" s="4"/>
      <c r="K146" s="4"/>
      <c r="L146" s="4"/>
      <c r="M146" s="4"/>
      <c r="N146" s="29"/>
      <c r="O146" s="4"/>
      <c r="P146" s="4"/>
      <c r="Q146" s="4"/>
      <c r="R146" s="4"/>
      <c r="S146" s="4"/>
      <c r="T146" s="4"/>
      <c r="U146" s="4"/>
      <c r="V146" s="4"/>
    </row>
    <row r="147" spans="3:22" ht="15" customHeight="1">
      <c r="C147" s="4"/>
      <c r="D147" s="4"/>
      <c r="E147" s="4"/>
      <c r="F147" s="7"/>
      <c r="G147" s="7"/>
      <c r="H147" s="74"/>
      <c r="I147" s="4"/>
      <c r="J147" s="4"/>
      <c r="K147" s="7"/>
      <c r="L147" s="4"/>
      <c r="M147" s="4"/>
      <c r="N147" s="30"/>
      <c r="O147" s="4"/>
      <c r="P147" s="4"/>
      <c r="Q147" s="4"/>
      <c r="R147" s="4"/>
      <c r="S147" s="4"/>
      <c r="T147" s="4"/>
      <c r="U147" s="4"/>
      <c r="V147" s="4"/>
    </row>
    <row r="148" spans="3:22" ht="15" customHeight="1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3:22" ht="15" customHeight="1">
      <c r="C149" s="28"/>
      <c r="D149" s="72"/>
      <c r="E149" s="28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3:22" ht="15" customHeight="1">
      <c r="C150" s="4"/>
      <c r="D150" s="73"/>
      <c r="E150" s="4"/>
      <c r="F150" s="4"/>
      <c r="G150" s="4"/>
      <c r="H150" s="4"/>
      <c r="I150" s="7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3:22" ht="15" customHeight="1">
      <c r="C151" s="4"/>
      <c r="D151" s="7"/>
      <c r="E151" s="4"/>
      <c r="F151" s="4"/>
      <c r="G151" s="4"/>
      <c r="H151" s="4"/>
      <c r="I151" s="48"/>
      <c r="J151" s="4"/>
      <c r="K151" s="4"/>
      <c r="L151" s="4"/>
      <c r="M151" s="4"/>
      <c r="N151" s="4"/>
      <c r="O151" s="4"/>
      <c r="P151" s="4"/>
      <c r="Q151" s="3"/>
      <c r="R151" s="4"/>
      <c r="S151" s="4"/>
      <c r="T151" s="4"/>
      <c r="U151" s="4"/>
      <c r="V151" s="4"/>
    </row>
    <row r="152" spans="3:22" ht="15" customHeight="1">
      <c r="C152" s="6"/>
      <c r="D152" s="7"/>
      <c r="E152" s="4"/>
      <c r="F152" s="4"/>
      <c r="G152" s="143"/>
      <c r="H152" s="143"/>
      <c r="I152" s="143"/>
      <c r="J152" s="143"/>
      <c r="K152" s="143"/>
      <c r="L152" s="143"/>
      <c r="M152" s="143"/>
      <c r="N152" s="4"/>
      <c r="O152" s="4"/>
      <c r="P152" s="4"/>
      <c r="Q152" s="3"/>
      <c r="R152" s="4"/>
      <c r="S152" s="4"/>
      <c r="T152" s="4"/>
      <c r="U152" s="4"/>
      <c r="V152" s="4"/>
    </row>
    <row r="153" spans="3:22" ht="15" customHeight="1">
      <c r="C153" s="6"/>
      <c r="D153" s="7"/>
      <c r="E153" s="4"/>
      <c r="F153" s="4"/>
      <c r="G153" s="4"/>
      <c r="H153" s="30"/>
      <c r="I153" s="7"/>
      <c r="J153" s="33"/>
      <c r="K153" s="33"/>
      <c r="L153" s="33"/>
      <c r="M153" s="33"/>
      <c r="N153" s="4"/>
      <c r="O153" s="4"/>
      <c r="P153" s="4"/>
      <c r="Q153" s="3"/>
      <c r="R153" s="4"/>
      <c r="S153" s="4"/>
      <c r="T153" s="4"/>
      <c r="U153" s="4"/>
      <c r="V153" s="4"/>
    </row>
    <row r="154" spans="3:22" ht="15" customHeight="1">
      <c r="C154" s="4"/>
      <c r="D154" s="7"/>
      <c r="E154" s="7"/>
      <c r="F154" s="4"/>
      <c r="G154" s="7"/>
      <c r="H154" s="30"/>
      <c r="I154" s="7"/>
      <c r="J154" s="65"/>
      <c r="K154" s="7"/>
      <c r="L154" s="7"/>
      <c r="M154" s="63"/>
      <c r="N154" s="63"/>
      <c r="O154" s="4"/>
      <c r="P154" s="4"/>
      <c r="Q154" s="3"/>
      <c r="R154" s="4"/>
      <c r="S154" s="4"/>
      <c r="T154" s="4"/>
      <c r="U154" s="4"/>
      <c r="V154" s="4"/>
    </row>
    <row r="155" spans="3:22" ht="15" customHeight="1">
      <c r="C155" s="30"/>
      <c r="D155" s="7"/>
      <c r="E155" s="7"/>
      <c r="F155" s="4"/>
      <c r="G155" s="7"/>
      <c r="H155" s="30"/>
      <c r="I155" s="7"/>
      <c r="J155" s="65"/>
      <c r="K155" s="7"/>
      <c r="L155" s="7"/>
      <c r="M155" s="63"/>
      <c r="N155" s="63"/>
      <c r="O155" s="4"/>
      <c r="P155" s="4"/>
      <c r="Q155" s="4"/>
      <c r="R155" s="4"/>
      <c r="S155" s="4"/>
      <c r="T155" s="4"/>
      <c r="U155" s="4"/>
      <c r="V155" s="4"/>
    </row>
    <row r="156" spans="3:22" ht="15" customHeight="1">
      <c r="C156" s="64"/>
      <c r="D156" s="7"/>
      <c r="E156" s="65"/>
      <c r="F156" s="30"/>
      <c r="G156" s="7"/>
      <c r="H156" s="64"/>
      <c r="I156" s="7"/>
      <c r="J156" s="65"/>
      <c r="K156" s="7"/>
      <c r="L156" s="7"/>
      <c r="M156" s="63"/>
      <c r="N156" s="63"/>
      <c r="O156" s="4"/>
      <c r="P156" s="4"/>
      <c r="Q156" s="4"/>
      <c r="R156" s="4"/>
      <c r="S156" s="4"/>
      <c r="T156" s="4"/>
      <c r="U156" s="4"/>
      <c r="V156" s="4"/>
    </row>
    <row r="157" spans="3:22" ht="15" customHeight="1">
      <c r="C157" s="4"/>
      <c r="D157" s="7"/>
      <c r="E157" s="7"/>
      <c r="F157" s="63"/>
      <c r="G157" s="7"/>
      <c r="H157" s="4"/>
      <c r="I157" s="7"/>
      <c r="J157" s="65"/>
      <c r="K157" s="7"/>
      <c r="L157" s="7"/>
      <c r="M157" s="63"/>
      <c r="N157" s="63"/>
      <c r="O157" s="4"/>
      <c r="P157" s="4"/>
      <c r="Q157" s="4"/>
      <c r="R157" s="4"/>
      <c r="S157" s="4"/>
      <c r="T157" s="4"/>
      <c r="U157" s="4"/>
      <c r="V157" s="4"/>
    </row>
    <row r="158" spans="3:22" ht="15" customHeight="1">
      <c r="C158" s="4"/>
      <c r="D158" s="7"/>
      <c r="E158" s="7"/>
      <c r="F158" s="63"/>
      <c r="G158" s="7"/>
      <c r="H158" s="4"/>
      <c r="I158" s="7"/>
      <c r="J158" s="65"/>
      <c r="K158" s="7"/>
      <c r="L158" s="7"/>
      <c r="M158" s="63"/>
      <c r="N158" s="63"/>
      <c r="O158" s="4"/>
      <c r="P158" s="4"/>
      <c r="Q158" s="4"/>
      <c r="R158" s="4"/>
      <c r="S158" s="4"/>
      <c r="T158" s="4"/>
      <c r="U158" s="4"/>
      <c r="V158" s="4"/>
    </row>
    <row r="159" spans="3:22" ht="15" customHeight="1">
      <c r="C159" s="60"/>
      <c r="D159" s="28"/>
      <c r="E159" s="4"/>
      <c r="F159" s="4"/>
      <c r="G159" s="4"/>
      <c r="H159" s="4"/>
      <c r="I159" s="4"/>
      <c r="J159" s="4"/>
      <c r="K159" s="4"/>
      <c r="L159" s="4"/>
      <c r="M159" s="4"/>
      <c r="N159" s="29"/>
      <c r="O159" s="4"/>
      <c r="P159" s="4"/>
      <c r="Q159" s="4"/>
      <c r="R159" s="4"/>
      <c r="S159" s="4"/>
      <c r="T159" s="4"/>
      <c r="U159" s="4"/>
      <c r="V159" s="4"/>
    </row>
    <row r="160" spans="3:22" ht="15" customHeight="1">
      <c r="C160" s="4"/>
      <c r="D160" s="4"/>
      <c r="E160" s="4"/>
      <c r="F160" s="7"/>
      <c r="G160" s="7"/>
      <c r="H160" s="74"/>
      <c r="I160" s="4"/>
      <c r="J160" s="4"/>
      <c r="K160" s="7"/>
      <c r="L160" s="4"/>
      <c r="M160" s="4"/>
      <c r="N160" s="30"/>
      <c r="O160" s="4"/>
      <c r="P160" s="4"/>
      <c r="Q160" s="4"/>
      <c r="R160" s="4"/>
      <c r="S160" s="4"/>
      <c r="T160" s="4"/>
      <c r="U160" s="4"/>
      <c r="V160" s="4"/>
    </row>
    <row r="161" spans="3:22" ht="15" customHeight="1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3:22" ht="15" customHeight="1">
      <c r="C162" s="28"/>
      <c r="D162" s="72"/>
      <c r="E162" s="28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3:22" ht="15" customHeight="1">
      <c r="C163" s="4"/>
      <c r="D163" s="73"/>
      <c r="E163" s="4"/>
      <c r="F163" s="4"/>
      <c r="G163" s="4"/>
      <c r="H163" s="4"/>
      <c r="I163" s="7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3:22" ht="15" customHeight="1">
      <c r="C164" s="4"/>
      <c r="D164" s="7"/>
      <c r="E164" s="4"/>
      <c r="F164" s="4"/>
      <c r="G164" s="4"/>
      <c r="H164" s="4"/>
      <c r="I164" s="48"/>
      <c r="J164" s="4"/>
      <c r="K164" s="4"/>
      <c r="L164" s="4"/>
      <c r="M164" s="4"/>
      <c r="N164" s="4"/>
      <c r="O164" s="4"/>
      <c r="P164" s="4"/>
      <c r="Q164" s="3"/>
      <c r="R164" s="4"/>
      <c r="S164" s="4"/>
      <c r="T164" s="4"/>
      <c r="U164" s="4"/>
      <c r="V164" s="4"/>
    </row>
    <row r="165" spans="3:22" ht="15" customHeight="1">
      <c r="C165" s="6"/>
      <c r="D165" s="7"/>
      <c r="E165" s="4"/>
      <c r="F165" s="4"/>
      <c r="G165" s="143"/>
      <c r="H165" s="143"/>
      <c r="I165" s="143"/>
      <c r="J165" s="143"/>
      <c r="K165" s="143"/>
      <c r="L165" s="143"/>
      <c r="M165" s="143"/>
      <c r="N165" s="4"/>
      <c r="O165" s="4"/>
      <c r="P165" s="4"/>
      <c r="Q165" s="3"/>
      <c r="R165" s="4"/>
      <c r="S165" s="4"/>
      <c r="T165" s="4"/>
      <c r="U165" s="4"/>
      <c r="V165" s="4"/>
    </row>
    <row r="166" spans="3:22" ht="15" customHeight="1">
      <c r="C166" s="6"/>
      <c r="D166" s="7"/>
      <c r="E166" s="4"/>
      <c r="F166" s="4"/>
      <c r="G166" s="4"/>
      <c r="H166" s="30"/>
      <c r="I166" s="7"/>
      <c r="J166" s="33"/>
      <c r="K166" s="33"/>
      <c r="L166" s="33"/>
      <c r="M166" s="33"/>
      <c r="N166" s="4"/>
      <c r="O166" s="4"/>
      <c r="P166" s="4"/>
      <c r="Q166" s="3"/>
      <c r="R166" s="4"/>
      <c r="S166" s="4"/>
      <c r="T166" s="4"/>
      <c r="U166" s="4"/>
      <c r="V166" s="4"/>
    </row>
    <row r="167" spans="3:22" ht="15" customHeight="1">
      <c r="C167" s="4"/>
      <c r="D167" s="7"/>
      <c r="E167" s="7"/>
      <c r="F167" s="4"/>
      <c r="G167" s="7"/>
      <c r="H167" s="30"/>
      <c r="I167" s="7"/>
      <c r="J167" s="65"/>
      <c r="K167" s="7"/>
      <c r="L167" s="7"/>
      <c r="M167" s="63"/>
      <c r="N167" s="63"/>
      <c r="O167" s="4"/>
      <c r="P167" s="4"/>
      <c r="Q167" s="3"/>
      <c r="R167" s="4"/>
      <c r="S167" s="4"/>
      <c r="T167" s="4"/>
      <c r="U167" s="4"/>
      <c r="V167" s="4"/>
    </row>
    <row r="168" spans="3:22" ht="15" customHeight="1">
      <c r="C168" s="30"/>
      <c r="D168" s="80"/>
      <c r="E168" s="80"/>
      <c r="F168" s="81"/>
      <c r="G168" s="80"/>
      <c r="H168" s="82"/>
      <c r="I168" s="80"/>
      <c r="J168" s="83"/>
      <c r="K168" s="80"/>
      <c r="L168" s="80"/>
      <c r="M168" s="84"/>
      <c r="N168" s="63"/>
      <c r="O168" s="4"/>
      <c r="P168" s="4"/>
      <c r="Q168" s="4"/>
      <c r="R168" s="4"/>
      <c r="S168" s="4"/>
      <c r="T168" s="4"/>
      <c r="U168" s="4"/>
      <c r="V168" s="4"/>
    </row>
    <row r="169" spans="3:22" ht="15" customHeight="1">
      <c r="C169" s="64"/>
      <c r="D169" s="7"/>
      <c r="E169" s="65"/>
      <c r="F169" s="30"/>
      <c r="G169" s="7"/>
      <c r="H169" s="64"/>
      <c r="I169" s="7"/>
      <c r="J169" s="65"/>
      <c r="K169" s="7"/>
      <c r="L169" s="7"/>
      <c r="M169" s="63"/>
      <c r="N169" s="63"/>
      <c r="O169" s="4"/>
      <c r="P169" s="4"/>
      <c r="Q169" s="4"/>
      <c r="R169" s="4"/>
      <c r="S169" s="4"/>
      <c r="T169" s="4"/>
      <c r="U169" s="4"/>
      <c r="V169" s="4"/>
    </row>
    <row r="170" spans="3:22" ht="15" customHeight="1">
      <c r="C170" s="4"/>
      <c r="D170" s="7"/>
      <c r="E170" s="7"/>
      <c r="F170" s="63"/>
      <c r="G170" s="7"/>
      <c r="H170" s="4"/>
      <c r="I170" s="7"/>
      <c r="J170" s="65"/>
      <c r="K170" s="7"/>
      <c r="L170" s="7"/>
      <c r="M170" s="63"/>
      <c r="N170" s="63"/>
      <c r="O170" s="4"/>
      <c r="P170" s="4"/>
      <c r="Q170" s="4"/>
      <c r="R170" s="4"/>
      <c r="S170" s="4"/>
      <c r="T170" s="4"/>
      <c r="U170" s="4"/>
      <c r="V170" s="4"/>
    </row>
    <row r="171" spans="3:22" ht="15" customHeight="1">
      <c r="C171" s="4"/>
      <c r="D171" s="7"/>
      <c r="E171" s="7"/>
      <c r="F171" s="63"/>
      <c r="G171" s="7"/>
      <c r="H171" s="4"/>
      <c r="I171" s="7"/>
      <c r="J171" s="65"/>
      <c r="K171" s="7"/>
      <c r="L171" s="7"/>
      <c r="M171" s="63"/>
      <c r="N171" s="63"/>
      <c r="O171" s="4"/>
      <c r="P171" s="4"/>
      <c r="Q171" s="4"/>
      <c r="R171" s="4"/>
      <c r="S171" s="4"/>
      <c r="T171" s="4"/>
      <c r="U171" s="4"/>
      <c r="V171" s="4"/>
    </row>
    <row r="172" spans="3:22" ht="15" customHeight="1">
      <c r="C172" s="60"/>
      <c r="D172" s="28"/>
      <c r="E172" s="4"/>
      <c r="F172" s="4"/>
      <c r="G172" s="4"/>
      <c r="H172" s="4"/>
      <c r="I172" s="4"/>
      <c r="J172" s="4"/>
      <c r="K172" s="4"/>
      <c r="L172" s="4"/>
      <c r="M172" s="4"/>
      <c r="N172" s="29"/>
      <c r="O172" s="4"/>
      <c r="P172" s="4"/>
      <c r="Q172" s="4"/>
      <c r="R172" s="4"/>
      <c r="S172" s="4"/>
      <c r="T172" s="4"/>
      <c r="U172" s="4"/>
      <c r="V172" s="4"/>
    </row>
    <row r="173" spans="3:22" ht="15" customHeight="1">
      <c r="C173" s="4"/>
      <c r="D173" s="4"/>
      <c r="E173" s="4"/>
      <c r="F173" s="7"/>
      <c r="G173" s="4"/>
      <c r="H173" s="60"/>
      <c r="I173" s="4"/>
      <c r="J173" s="4"/>
      <c r="K173" s="7"/>
      <c r="L173" s="4"/>
      <c r="M173" s="4"/>
      <c r="N173" s="30"/>
      <c r="O173" s="4"/>
      <c r="P173" s="4"/>
      <c r="Q173" s="4"/>
      <c r="R173" s="4"/>
      <c r="S173" s="4"/>
      <c r="T173" s="4"/>
      <c r="U173" s="4"/>
      <c r="V173" s="4"/>
    </row>
    <row r="174" spans="3:22" ht="15" customHeight="1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3:22" ht="15" customHeight="1">
      <c r="C175" s="28"/>
      <c r="D175" s="72"/>
      <c r="E175" s="28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3:22" ht="15" customHeight="1">
      <c r="C176" s="4"/>
      <c r="D176" s="73"/>
      <c r="E176" s="4"/>
      <c r="F176" s="4"/>
      <c r="G176" s="4"/>
      <c r="H176" s="4"/>
      <c r="I176" s="7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3:22" ht="15" customHeight="1">
      <c r="C177" s="4"/>
      <c r="D177" s="7"/>
      <c r="E177" s="4"/>
      <c r="F177" s="4"/>
      <c r="G177" s="4"/>
      <c r="H177" s="4"/>
      <c r="I177" s="48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3:22" ht="15" customHeight="1">
      <c r="C178" s="6"/>
      <c r="D178" s="7"/>
      <c r="E178" s="4"/>
      <c r="F178" s="4"/>
      <c r="G178" s="143"/>
      <c r="H178" s="143"/>
      <c r="I178" s="143"/>
      <c r="J178" s="143"/>
      <c r="K178" s="143"/>
      <c r="L178" s="143"/>
      <c r="M178" s="143"/>
      <c r="N178" s="4"/>
      <c r="O178" s="4"/>
      <c r="P178" s="4"/>
      <c r="Q178" s="4"/>
      <c r="R178" s="4"/>
      <c r="S178" s="4"/>
      <c r="T178" s="4"/>
      <c r="U178" s="4"/>
      <c r="V178" s="4"/>
    </row>
    <row r="179" spans="3:22" ht="15" customHeight="1">
      <c r="C179" s="6"/>
      <c r="D179" s="7"/>
      <c r="E179" s="4"/>
      <c r="F179" s="4"/>
      <c r="G179" s="4"/>
      <c r="H179" s="30"/>
      <c r="I179" s="7"/>
      <c r="J179" s="33"/>
      <c r="K179" s="33"/>
      <c r="L179" s="33"/>
      <c r="M179" s="33"/>
      <c r="N179" s="4"/>
      <c r="O179" s="4"/>
      <c r="P179" s="4"/>
      <c r="Q179" s="4"/>
      <c r="R179" s="4"/>
      <c r="S179" s="4"/>
      <c r="T179" s="4"/>
      <c r="U179" s="4"/>
      <c r="V179" s="4"/>
    </row>
    <row r="180" spans="3:22" ht="15" customHeight="1">
      <c r="C180" s="4"/>
      <c r="D180" s="7"/>
      <c r="E180" s="7"/>
      <c r="F180" s="4"/>
      <c r="G180" s="7"/>
      <c r="H180" s="30"/>
      <c r="I180" s="7"/>
      <c r="J180" s="65"/>
      <c r="K180" s="7"/>
      <c r="L180" s="7"/>
      <c r="M180" s="63"/>
      <c r="N180" s="63"/>
      <c r="O180" s="4"/>
      <c r="P180" s="4"/>
      <c r="Q180" s="3"/>
      <c r="R180" s="4"/>
      <c r="S180" s="4"/>
      <c r="T180" s="4"/>
      <c r="U180" s="4"/>
      <c r="V180" s="4"/>
    </row>
    <row r="181" spans="3:22" ht="15" customHeight="1">
      <c r="C181" s="30"/>
      <c r="D181" s="7"/>
      <c r="E181" s="7"/>
      <c r="F181" s="4"/>
      <c r="G181" s="7"/>
      <c r="H181" s="30"/>
      <c r="I181" s="7"/>
      <c r="J181" s="65"/>
      <c r="K181" s="7"/>
      <c r="L181" s="7"/>
      <c r="M181" s="63"/>
      <c r="N181" s="63"/>
      <c r="O181" s="4"/>
      <c r="P181" s="4"/>
      <c r="Q181" s="3"/>
      <c r="R181" s="4"/>
      <c r="S181" s="4"/>
      <c r="T181" s="4"/>
      <c r="U181" s="4"/>
      <c r="V181" s="4"/>
    </row>
    <row r="182" spans="3:22" ht="15" customHeight="1">
      <c r="C182" s="64"/>
      <c r="D182" s="7"/>
      <c r="E182" s="65"/>
      <c r="F182" s="30"/>
      <c r="G182" s="7"/>
      <c r="H182" s="64"/>
      <c r="I182" s="7"/>
      <c r="J182" s="65"/>
      <c r="K182" s="7"/>
      <c r="L182" s="7"/>
      <c r="M182" s="63"/>
      <c r="N182" s="63"/>
      <c r="O182" s="4"/>
      <c r="P182" s="4"/>
      <c r="Q182" s="3"/>
      <c r="R182" s="4"/>
      <c r="S182" s="4"/>
      <c r="T182" s="4"/>
      <c r="U182" s="4"/>
      <c r="V182" s="4"/>
    </row>
    <row r="183" spans="3:22" ht="15" customHeight="1">
      <c r="C183" s="4"/>
      <c r="D183" s="7"/>
      <c r="E183" s="7"/>
      <c r="F183" s="63"/>
      <c r="G183" s="7"/>
      <c r="H183" s="4"/>
      <c r="I183" s="7"/>
      <c r="J183" s="65"/>
      <c r="K183" s="7"/>
      <c r="L183" s="7"/>
      <c r="M183" s="63"/>
      <c r="N183" s="63"/>
      <c r="O183" s="4"/>
      <c r="P183" s="4"/>
      <c r="Q183" s="3"/>
      <c r="R183" s="4"/>
      <c r="S183" s="4"/>
      <c r="T183" s="4"/>
      <c r="U183" s="4"/>
      <c r="V183" s="4"/>
    </row>
    <row r="184" spans="3:22" ht="15" customHeight="1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3:22" ht="15" customHeight="1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3:22" ht="15" customHeight="1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3:22" ht="15" customHeight="1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3:22" ht="15" customHeight="1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3:22" ht="15" customHeight="1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3:22" ht="15" customHeight="1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3:22" ht="15" customHeight="1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3:22" ht="15" customHeight="1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3:21" ht="15" customHeight="1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3:21" ht="15" customHeight="1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3:21" ht="15" customHeight="1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3:21" ht="15" customHeight="1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3:21" ht="15" customHeight="1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3:21" ht="15" customHeight="1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3:21" ht="15" customHeight="1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3:21" ht="15" customHeight="1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3:21" ht="15" customHeight="1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3:21" ht="15" customHeight="1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3:21" ht="15" customHeight="1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</sheetData>
  <sheetProtection password="D945" sheet="1" selectLockedCells="1"/>
  <mergeCells count="52">
    <mergeCell ref="J178:M178"/>
    <mergeCell ref="G178:I178"/>
    <mergeCell ref="G165:I165"/>
    <mergeCell ref="J165:M165"/>
    <mergeCell ref="O55:S55"/>
    <mergeCell ref="J139:M139"/>
    <mergeCell ref="G126:I126"/>
    <mergeCell ref="J126:M126"/>
    <mergeCell ref="G100:I100"/>
    <mergeCell ref="O54:S54"/>
    <mergeCell ref="J100:M100"/>
    <mergeCell ref="I20:T21"/>
    <mergeCell ref="G34:H34"/>
    <mergeCell ref="E20:G20"/>
    <mergeCell ref="G39:H40"/>
    <mergeCell ref="F27:H27"/>
    <mergeCell ref="E35:F35"/>
    <mergeCell ref="E36:F36"/>
    <mergeCell ref="E37:F37"/>
    <mergeCell ref="G152:I152"/>
    <mergeCell ref="I35:K35"/>
    <mergeCell ref="I36:K36"/>
    <mergeCell ref="I37:K37"/>
    <mergeCell ref="I33:K33"/>
    <mergeCell ref="G139:I139"/>
    <mergeCell ref="G113:I113"/>
    <mergeCell ref="J113:M113"/>
    <mergeCell ref="J152:M152"/>
    <mergeCell ref="J48:L48"/>
    <mergeCell ref="AB52:AD52"/>
    <mergeCell ref="C43:E43"/>
    <mergeCell ref="J46:L46"/>
    <mergeCell ref="J44:L44"/>
    <mergeCell ref="J47:L47"/>
    <mergeCell ref="E33:F33"/>
    <mergeCell ref="G35:H35"/>
    <mergeCell ref="G36:H36"/>
    <mergeCell ref="G37:H37"/>
    <mergeCell ref="G33:H33"/>
    <mergeCell ref="E34:F34"/>
    <mergeCell ref="AB51:AD51"/>
    <mergeCell ref="J51:L51"/>
    <mergeCell ref="G2:T2"/>
    <mergeCell ref="G4:T4"/>
    <mergeCell ref="N34:Q34"/>
    <mergeCell ref="N37:Q37"/>
    <mergeCell ref="G13:T13"/>
    <mergeCell ref="I39:L40"/>
    <mergeCell ref="I34:K34"/>
    <mergeCell ref="G6:L6"/>
    <mergeCell ref="G8:Q8"/>
    <mergeCell ref="G10:Q10"/>
  </mergeCells>
  <phoneticPr fontId="2" type="noConversion"/>
  <pageMargins left="0.51181102362204722" right="0.51181102362204722" top="0.31496062992125984" bottom="0.27559055118110237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List1</vt:lpstr>
      <vt:lpstr>List1!Print_Area</vt:lpstr>
    </vt:vector>
  </TitlesOfParts>
  <Company>Ministarstvo graditeljstva i prostornoga uređenja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 Meštrić</dc:creator>
  <cp:lastModifiedBy> </cp:lastModifiedBy>
  <cp:lastPrinted>2012-08-23T13:19:44Z</cp:lastPrinted>
  <dcterms:created xsi:type="dcterms:W3CDTF">2012-03-02T12:33:32Z</dcterms:created>
  <dcterms:modified xsi:type="dcterms:W3CDTF">2012-08-27T08:49:22Z</dcterms:modified>
</cp:coreProperties>
</file>